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mc:AlternateContent xmlns:mc="http://schemas.openxmlformats.org/markup-compatibility/2006">
    <mc:Choice Requires="x15">
      <x15ac:absPath xmlns:x15ac="http://schemas.microsoft.com/office/spreadsheetml/2010/11/ac" url="/Users/rolf/Library/Containers/com.apple.mail/Data/Library/Mail Downloads/A78F1FDD-7E13-42F6-83CC-83A2F854B7EB/"/>
    </mc:Choice>
  </mc:AlternateContent>
  <xr:revisionPtr revIDLastSave="0" documentId="8_{AA8AB139-CEE9-BE40-B486-CF41982F533E}" xr6:coauthVersionLast="47" xr6:coauthVersionMax="47" xr10:uidLastSave="{00000000-0000-0000-0000-000000000000}"/>
  <bookViews>
    <workbookView xWindow="14400" yWindow="500" windowWidth="40320" windowHeight="31240" tabRatio="847" activeTab="6" xr2:uid="{00000000-000D-0000-FFFF-FFFF00000000}"/>
  </bookViews>
  <sheets>
    <sheet name="FutureBuiltZERO" sheetId="2" r:id="rId1"/>
    <sheet name="Inndata" sheetId="1" r:id="rId2"/>
    <sheet name="Resultater detaljert" sheetId="3" r:id="rId3"/>
    <sheet name="Resultater oppsummert" sheetId="6" r:id="rId4"/>
    <sheet name="Veileder-Materialsammensetning" sheetId="8" r:id="rId5"/>
    <sheet name="bagrunnstall" sheetId="7" r:id="rId6"/>
    <sheet name="Figurer til rapport" sheetId="9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8" i="9" l="1"/>
  <c r="C127" i="9"/>
  <c r="C90" i="9"/>
  <c r="C91" i="9"/>
  <c r="C89" i="9"/>
  <c r="D89" i="9"/>
  <c r="G73" i="9"/>
  <c r="E73" i="9"/>
  <c r="G72" i="9"/>
  <c r="E72" i="9"/>
  <c r="G71" i="9"/>
  <c r="E71" i="9"/>
  <c r="G70" i="9"/>
  <c r="E70" i="9"/>
  <c r="G69" i="9"/>
  <c r="E69" i="9"/>
  <c r="C73" i="9"/>
  <c r="C72" i="9"/>
  <c r="C69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4" i="9"/>
  <c r="E31" i="9"/>
  <c r="E29" i="9"/>
  <c r="E28" i="9"/>
  <c r="E26" i="9"/>
  <c r="C126" i="9"/>
  <c r="C125" i="9"/>
  <c r="C123" i="9"/>
  <c r="C122" i="9"/>
  <c r="C121" i="9"/>
  <c r="C120" i="9"/>
  <c r="H74" i="9" l="1"/>
  <c r="F74" i="9"/>
  <c r="E40" i="2"/>
  <c r="E49" i="2"/>
  <c r="E44" i="2" l="1"/>
  <c r="E53" i="2"/>
  <c r="E45" i="2" l="1"/>
  <c r="E43" i="2"/>
  <c r="E42" i="2"/>
  <c r="E41" i="2"/>
  <c r="E54" i="2"/>
  <c r="E51" i="2"/>
  <c r="E50" i="2"/>
  <c r="E52" i="2"/>
  <c r="J14" i="2" s="1"/>
  <c r="C107" i="9" s="1"/>
  <c r="J7" i="2" l="1"/>
  <c r="F11" i="3"/>
  <c r="J4" i="7"/>
  <c r="J8" i="2" l="1"/>
  <c r="V10" i="2"/>
  <c r="X11" i="2"/>
  <c r="X10" i="2"/>
  <c r="W11" i="2"/>
  <c r="W10" i="2"/>
  <c r="D30" i="2"/>
  <c r="D29" i="2"/>
  <c r="D28" i="2"/>
  <c r="A4" i="7"/>
  <c r="A5" i="7"/>
  <c r="A6" i="7"/>
  <c r="A7" i="7"/>
  <c r="A8" i="7"/>
  <c r="A9" i="7"/>
  <c r="A10" i="7"/>
  <c r="A11" i="7"/>
  <c r="A12" i="7"/>
  <c r="A13" i="7"/>
  <c r="A3" i="7"/>
  <c r="W9" i="2" l="1"/>
  <c r="D47" i="2" l="1"/>
  <c r="E7" i="3"/>
  <c r="W7" i="3" s="1"/>
  <c r="E8" i="3"/>
  <c r="W8" i="3" s="1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6" i="3"/>
  <c r="W6" i="3" s="1"/>
  <c r="W152" i="3" l="1"/>
  <c r="J152" i="3"/>
  <c r="S152" i="3"/>
  <c r="R152" i="3"/>
  <c r="I152" i="3"/>
  <c r="W135" i="3"/>
  <c r="S135" i="3"/>
  <c r="J135" i="3"/>
  <c r="I135" i="3"/>
  <c r="R135" i="3"/>
  <c r="W71" i="3"/>
  <c r="S71" i="3"/>
  <c r="J71" i="3"/>
  <c r="I71" i="3"/>
  <c r="R71" i="3"/>
  <c r="W150" i="3"/>
  <c r="S150" i="3"/>
  <c r="J150" i="3"/>
  <c r="I150" i="3"/>
  <c r="R150" i="3"/>
  <c r="W134" i="3"/>
  <c r="S134" i="3"/>
  <c r="J134" i="3"/>
  <c r="R134" i="3"/>
  <c r="I134" i="3"/>
  <c r="W148" i="3"/>
  <c r="I148" i="3"/>
  <c r="J148" i="3"/>
  <c r="R148" i="3"/>
  <c r="S148" i="3"/>
  <c r="W132" i="3"/>
  <c r="I132" i="3"/>
  <c r="J132" i="3"/>
  <c r="R132" i="3"/>
  <c r="S132" i="3"/>
  <c r="W116" i="3"/>
  <c r="I116" i="3"/>
  <c r="J116" i="3"/>
  <c r="R116" i="3"/>
  <c r="S116" i="3"/>
  <c r="W100" i="3"/>
  <c r="I100" i="3"/>
  <c r="J100" i="3"/>
  <c r="R100" i="3"/>
  <c r="S100" i="3"/>
  <c r="W84" i="3"/>
  <c r="I84" i="3"/>
  <c r="J84" i="3"/>
  <c r="R84" i="3"/>
  <c r="S84" i="3"/>
  <c r="W68" i="3"/>
  <c r="I68" i="3"/>
  <c r="J68" i="3"/>
  <c r="R68" i="3"/>
  <c r="S68" i="3"/>
  <c r="W52" i="3"/>
  <c r="I52" i="3"/>
  <c r="J52" i="3"/>
  <c r="R52" i="3"/>
  <c r="S52" i="3"/>
  <c r="W36" i="3"/>
  <c r="I36" i="3"/>
  <c r="J36" i="3"/>
  <c r="R36" i="3"/>
  <c r="S36" i="3"/>
  <c r="W20" i="3"/>
  <c r="I20" i="3"/>
  <c r="J20" i="3"/>
  <c r="R20" i="3"/>
  <c r="S20" i="3"/>
  <c r="W151" i="3"/>
  <c r="S151" i="3"/>
  <c r="J151" i="3"/>
  <c r="R151" i="3"/>
  <c r="I151" i="3"/>
  <c r="W23" i="3"/>
  <c r="S23" i="3"/>
  <c r="J23" i="3"/>
  <c r="I23" i="3"/>
  <c r="R23" i="3"/>
  <c r="W131" i="3"/>
  <c r="J131" i="3"/>
  <c r="I131" i="3"/>
  <c r="R131" i="3"/>
  <c r="S131" i="3"/>
  <c r="W115" i="3"/>
  <c r="J115" i="3"/>
  <c r="R115" i="3"/>
  <c r="S115" i="3"/>
  <c r="I115" i="3"/>
  <c r="W99" i="3"/>
  <c r="I99" i="3"/>
  <c r="J99" i="3"/>
  <c r="R99" i="3"/>
  <c r="S99" i="3"/>
  <c r="W83" i="3"/>
  <c r="J83" i="3"/>
  <c r="I83" i="3"/>
  <c r="R83" i="3"/>
  <c r="S83" i="3"/>
  <c r="W67" i="3"/>
  <c r="J67" i="3"/>
  <c r="I67" i="3"/>
  <c r="R67" i="3"/>
  <c r="S67" i="3"/>
  <c r="W51" i="3"/>
  <c r="I51" i="3"/>
  <c r="J51" i="3"/>
  <c r="R51" i="3"/>
  <c r="S51" i="3"/>
  <c r="W35" i="3"/>
  <c r="J35" i="3"/>
  <c r="I35" i="3"/>
  <c r="R35" i="3"/>
  <c r="S35" i="3"/>
  <c r="W19" i="3"/>
  <c r="J19" i="3"/>
  <c r="R19" i="3"/>
  <c r="I19" i="3"/>
  <c r="S19" i="3"/>
  <c r="W120" i="3"/>
  <c r="J120" i="3"/>
  <c r="S120" i="3"/>
  <c r="R120" i="3"/>
  <c r="I120" i="3"/>
  <c r="W119" i="3"/>
  <c r="S119" i="3"/>
  <c r="J119" i="3"/>
  <c r="R119" i="3"/>
  <c r="I119" i="3"/>
  <c r="W55" i="3"/>
  <c r="S55" i="3"/>
  <c r="J55" i="3"/>
  <c r="I55" i="3"/>
  <c r="R55" i="3"/>
  <c r="W147" i="3"/>
  <c r="J147" i="3"/>
  <c r="R147" i="3"/>
  <c r="I147" i="3"/>
  <c r="S147" i="3"/>
  <c r="W130" i="3"/>
  <c r="I130" i="3"/>
  <c r="S130" i="3"/>
  <c r="J130" i="3"/>
  <c r="R130" i="3"/>
  <c r="W114" i="3"/>
  <c r="I114" i="3"/>
  <c r="J114" i="3"/>
  <c r="R114" i="3"/>
  <c r="S114" i="3"/>
  <c r="W98" i="3"/>
  <c r="I98" i="3"/>
  <c r="J98" i="3"/>
  <c r="R98" i="3"/>
  <c r="S98" i="3"/>
  <c r="W82" i="3"/>
  <c r="I82" i="3"/>
  <c r="S82" i="3"/>
  <c r="J82" i="3"/>
  <c r="R82" i="3"/>
  <c r="W66" i="3"/>
  <c r="I66" i="3"/>
  <c r="J66" i="3"/>
  <c r="S66" i="3"/>
  <c r="R66" i="3"/>
  <c r="W50" i="3"/>
  <c r="I50" i="3"/>
  <c r="S50" i="3"/>
  <c r="J50" i="3"/>
  <c r="R50" i="3"/>
  <c r="W34" i="3"/>
  <c r="I34" i="3"/>
  <c r="J34" i="3"/>
  <c r="R34" i="3"/>
  <c r="S34" i="3"/>
  <c r="W18" i="3"/>
  <c r="I18" i="3"/>
  <c r="J18" i="3"/>
  <c r="R18" i="3"/>
  <c r="S18" i="3"/>
  <c r="W146" i="3"/>
  <c r="I146" i="3"/>
  <c r="J146" i="3"/>
  <c r="S146" i="3"/>
  <c r="R146" i="3"/>
  <c r="W145" i="3"/>
  <c r="I145" i="3"/>
  <c r="J145" i="3"/>
  <c r="R145" i="3"/>
  <c r="S145" i="3"/>
  <c r="W129" i="3"/>
  <c r="I129" i="3"/>
  <c r="J129" i="3"/>
  <c r="R129" i="3"/>
  <c r="S129" i="3"/>
  <c r="W113" i="3"/>
  <c r="I113" i="3"/>
  <c r="J113" i="3"/>
  <c r="R113" i="3"/>
  <c r="S113" i="3"/>
  <c r="W97" i="3"/>
  <c r="I97" i="3"/>
  <c r="J97" i="3"/>
  <c r="R97" i="3"/>
  <c r="S97" i="3"/>
  <c r="W81" i="3"/>
  <c r="I81" i="3"/>
  <c r="J81" i="3"/>
  <c r="R81" i="3"/>
  <c r="S81" i="3"/>
  <c r="W65" i="3"/>
  <c r="I65" i="3"/>
  <c r="J65" i="3"/>
  <c r="R65" i="3"/>
  <c r="S65" i="3"/>
  <c r="W49" i="3"/>
  <c r="I49" i="3"/>
  <c r="J49" i="3"/>
  <c r="R49" i="3"/>
  <c r="S49" i="3"/>
  <c r="W33" i="3"/>
  <c r="I33" i="3"/>
  <c r="J33" i="3"/>
  <c r="R33" i="3"/>
  <c r="S33" i="3"/>
  <c r="W17" i="3"/>
  <c r="I17" i="3"/>
  <c r="J17" i="3"/>
  <c r="R17" i="3"/>
  <c r="S17" i="3"/>
  <c r="W24" i="3"/>
  <c r="J24" i="3"/>
  <c r="S24" i="3"/>
  <c r="R24" i="3"/>
  <c r="I24" i="3"/>
  <c r="W144" i="3"/>
  <c r="I144" i="3"/>
  <c r="R144" i="3"/>
  <c r="J144" i="3"/>
  <c r="S144" i="3"/>
  <c r="W128" i="3"/>
  <c r="I128" i="3"/>
  <c r="R128" i="3"/>
  <c r="J128" i="3"/>
  <c r="S128" i="3"/>
  <c r="W112" i="3"/>
  <c r="I112" i="3"/>
  <c r="R112" i="3"/>
  <c r="J112" i="3"/>
  <c r="S112" i="3"/>
  <c r="W96" i="3"/>
  <c r="I96" i="3"/>
  <c r="R96" i="3"/>
  <c r="J96" i="3"/>
  <c r="S96" i="3"/>
  <c r="W80" i="3"/>
  <c r="I80" i="3"/>
  <c r="R80" i="3"/>
  <c r="J80" i="3"/>
  <c r="S80" i="3"/>
  <c r="W64" i="3"/>
  <c r="I64" i="3"/>
  <c r="R64" i="3"/>
  <c r="J64" i="3"/>
  <c r="S64" i="3"/>
  <c r="W48" i="3"/>
  <c r="I48" i="3"/>
  <c r="R48" i="3"/>
  <c r="J48" i="3"/>
  <c r="S48" i="3"/>
  <c r="W32" i="3"/>
  <c r="I32" i="3"/>
  <c r="R32" i="3"/>
  <c r="J32" i="3"/>
  <c r="S32" i="3"/>
  <c r="W16" i="3"/>
  <c r="I16" i="3"/>
  <c r="R16" i="3"/>
  <c r="J16" i="3"/>
  <c r="S16" i="3"/>
  <c r="W56" i="3"/>
  <c r="J56" i="3"/>
  <c r="S56" i="3"/>
  <c r="R56" i="3"/>
  <c r="I56" i="3"/>
  <c r="W143" i="3"/>
  <c r="R143" i="3"/>
  <c r="I143" i="3"/>
  <c r="S143" i="3"/>
  <c r="J143" i="3"/>
  <c r="W79" i="3"/>
  <c r="R79" i="3"/>
  <c r="I79" i="3"/>
  <c r="S79" i="3"/>
  <c r="J79" i="3"/>
  <c r="W142" i="3"/>
  <c r="R142" i="3"/>
  <c r="I142" i="3"/>
  <c r="S142" i="3"/>
  <c r="J142" i="3"/>
  <c r="W110" i="3"/>
  <c r="R110" i="3"/>
  <c r="I110" i="3"/>
  <c r="S110" i="3"/>
  <c r="J110" i="3"/>
  <c r="W94" i="3"/>
  <c r="R94" i="3"/>
  <c r="I94" i="3"/>
  <c r="S94" i="3"/>
  <c r="J94" i="3"/>
  <c r="W78" i="3"/>
  <c r="R78" i="3"/>
  <c r="I78" i="3"/>
  <c r="S78" i="3"/>
  <c r="J78" i="3"/>
  <c r="W62" i="3"/>
  <c r="R62" i="3"/>
  <c r="I62" i="3"/>
  <c r="S62" i="3"/>
  <c r="J62" i="3"/>
  <c r="W46" i="3"/>
  <c r="R46" i="3"/>
  <c r="I46" i="3"/>
  <c r="S46" i="3"/>
  <c r="J46" i="3"/>
  <c r="W30" i="3"/>
  <c r="R30" i="3"/>
  <c r="I30" i="3"/>
  <c r="S30" i="3"/>
  <c r="J30" i="3"/>
  <c r="W14" i="3"/>
  <c r="R14" i="3"/>
  <c r="I14" i="3"/>
  <c r="S14" i="3"/>
  <c r="J14" i="3"/>
  <c r="W88" i="3"/>
  <c r="J88" i="3"/>
  <c r="S88" i="3"/>
  <c r="R88" i="3"/>
  <c r="I88" i="3"/>
  <c r="W31" i="3"/>
  <c r="R31" i="3"/>
  <c r="I31" i="3"/>
  <c r="S31" i="3"/>
  <c r="J31" i="3"/>
  <c r="W126" i="3"/>
  <c r="R126" i="3"/>
  <c r="I126" i="3"/>
  <c r="S126" i="3"/>
  <c r="J126" i="3"/>
  <c r="W141" i="3"/>
  <c r="R141" i="3"/>
  <c r="S141" i="3"/>
  <c r="I141" i="3"/>
  <c r="J141" i="3"/>
  <c r="W125" i="3"/>
  <c r="R125" i="3"/>
  <c r="S125" i="3"/>
  <c r="I125" i="3"/>
  <c r="J125" i="3"/>
  <c r="W109" i="3"/>
  <c r="R109" i="3"/>
  <c r="S109" i="3"/>
  <c r="I109" i="3"/>
  <c r="J109" i="3"/>
  <c r="W93" i="3"/>
  <c r="R93" i="3"/>
  <c r="S93" i="3"/>
  <c r="I93" i="3"/>
  <c r="J93" i="3"/>
  <c r="W77" i="3"/>
  <c r="R77" i="3"/>
  <c r="S77" i="3"/>
  <c r="I77" i="3"/>
  <c r="J77" i="3"/>
  <c r="W61" i="3"/>
  <c r="R61" i="3"/>
  <c r="S61" i="3"/>
  <c r="I61" i="3"/>
  <c r="J61" i="3"/>
  <c r="W45" i="3"/>
  <c r="R45" i="3"/>
  <c r="S45" i="3"/>
  <c r="I45" i="3"/>
  <c r="J45" i="3"/>
  <c r="W29" i="3"/>
  <c r="R29" i="3"/>
  <c r="S29" i="3"/>
  <c r="I29" i="3"/>
  <c r="J29" i="3"/>
  <c r="W13" i="3"/>
  <c r="R13" i="3"/>
  <c r="S13" i="3"/>
  <c r="I13" i="3"/>
  <c r="J13" i="3"/>
  <c r="W40" i="3"/>
  <c r="J40" i="3"/>
  <c r="S40" i="3"/>
  <c r="R40" i="3"/>
  <c r="I40" i="3"/>
  <c r="W111" i="3"/>
  <c r="R111" i="3"/>
  <c r="I111" i="3"/>
  <c r="S111" i="3"/>
  <c r="J111" i="3"/>
  <c r="W63" i="3"/>
  <c r="R63" i="3"/>
  <c r="I63" i="3"/>
  <c r="S63" i="3"/>
  <c r="J63" i="3"/>
  <c r="W140" i="3"/>
  <c r="R140" i="3"/>
  <c r="S140" i="3"/>
  <c r="I140" i="3"/>
  <c r="J140" i="3"/>
  <c r="W108" i="3"/>
  <c r="R108" i="3"/>
  <c r="S108" i="3"/>
  <c r="J108" i="3"/>
  <c r="I108" i="3"/>
  <c r="W92" i="3"/>
  <c r="R92" i="3"/>
  <c r="J92" i="3"/>
  <c r="S92" i="3"/>
  <c r="I92" i="3"/>
  <c r="W76" i="3"/>
  <c r="R76" i="3"/>
  <c r="S76" i="3"/>
  <c r="I76" i="3"/>
  <c r="J76" i="3"/>
  <c r="W60" i="3"/>
  <c r="R60" i="3"/>
  <c r="S60" i="3"/>
  <c r="J60" i="3"/>
  <c r="I60" i="3"/>
  <c r="W44" i="3"/>
  <c r="R44" i="3"/>
  <c r="J44" i="3"/>
  <c r="S44" i="3"/>
  <c r="I44" i="3"/>
  <c r="W28" i="3"/>
  <c r="R28" i="3"/>
  <c r="S28" i="3"/>
  <c r="J28" i="3"/>
  <c r="I28" i="3"/>
  <c r="W12" i="3"/>
  <c r="R12" i="3"/>
  <c r="S12" i="3"/>
  <c r="I12" i="3"/>
  <c r="J12" i="3"/>
  <c r="W127" i="3"/>
  <c r="R127" i="3"/>
  <c r="I127" i="3"/>
  <c r="S127" i="3"/>
  <c r="J127" i="3"/>
  <c r="W15" i="3"/>
  <c r="R15" i="3"/>
  <c r="I15" i="3"/>
  <c r="S15" i="3"/>
  <c r="J15" i="3"/>
  <c r="W124" i="3"/>
  <c r="R124" i="3"/>
  <c r="S124" i="3"/>
  <c r="I124" i="3"/>
  <c r="J124" i="3"/>
  <c r="W139" i="3"/>
  <c r="R139" i="3"/>
  <c r="S139" i="3"/>
  <c r="I139" i="3"/>
  <c r="J139" i="3"/>
  <c r="W123" i="3"/>
  <c r="R123" i="3"/>
  <c r="S123" i="3"/>
  <c r="I123" i="3"/>
  <c r="J123" i="3"/>
  <c r="W107" i="3"/>
  <c r="R107" i="3"/>
  <c r="S107" i="3"/>
  <c r="I107" i="3"/>
  <c r="J107" i="3"/>
  <c r="W91" i="3"/>
  <c r="R91" i="3"/>
  <c r="S91" i="3"/>
  <c r="I91" i="3"/>
  <c r="J91" i="3"/>
  <c r="W75" i="3"/>
  <c r="R75" i="3"/>
  <c r="S75" i="3"/>
  <c r="I75" i="3"/>
  <c r="J75" i="3"/>
  <c r="W59" i="3"/>
  <c r="R59" i="3"/>
  <c r="S59" i="3"/>
  <c r="I59" i="3"/>
  <c r="J59" i="3"/>
  <c r="W43" i="3"/>
  <c r="R43" i="3"/>
  <c r="S43" i="3"/>
  <c r="I43" i="3"/>
  <c r="J43" i="3"/>
  <c r="W27" i="3"/>
  <c r="R27" i="3"/>
  <c r="S27" i="3"/>
  <c r="I27" i="3"/>
  <c r="J27" i="3"/>
  <c r="W11" i="3"/>
  <c r="S11" i="3"/>
  <c r="R11" i="3"/>
  <c r="I11" i="3"/>
  <c r="W104" i="3"/>
  <c r="J104" i="3"/>
  <c r="S104" i="3"/>
  <c r="I104" i="3"/>
  <c r="R104" i="3"/>
  <c r="W95" i="3"/>
  <c r="R95" i="3"/>
  <c r="I95" i="3"/>
  <c r="S95" i="3"/>
  <c r="J95" i="3"/>
  <c r="W47" i="3"/>
  <c r="R47" i="3"/>
  <c r="I47" i="3"/>
  <c r="S47" i="3"/>
  <c r="J47" i="3"/>
  <c r="W138" i="3"/>
  <c r="R138" i="3"/>
  <c r="S138" i="3"/>
  <c r="I138" i="3"/>
  <c r="J138" i="3"/>
  <c r="W122" i="3"/>
  <c r="R122" i="3"/>
  <c r="S122" i="3"/>
  <c r="I122" i="3"/>
  <c r="J122" i="3"/>
  <c r="W106" i="3"/>
  <c r="R106" i="3"/>
  <c r="S106" i="3"/>
  <c r="I106" i="3"/>
  <c r="J106" i="3"/>
  <c r="W90" i="3"/>
  <c r="R90" i="3"/>
  <c r="S90" i="3"/>
  <c r="I90" i="3"/>
  <c r="J90" i="3"/>
  <c r="W74" i="3"/>
  <c r="R74" i="3"/>
  <c r="S74" i="3"/>
  <c r="I74" i="3"/>
  <c r="J74" i="3"/>
  <c r="W58" i="3"/>
  <c r="R58" i="3"/>
  <c r="S58" i="3"/>
  <c r="I58" i="3"/>
  <c r="J58" i="3"/>
  <c r="W42" i="3"/>
  <c r="R42" i="3"/>
  <c r="S42" i="3"/>
  <c r="I42" i="3"/>
  <c r="J42" i="3"/>
  <c r="W26" i="3"/>
  <c r="R26" i="3"/>
  <c r="S26" i="3"/>
  <c r="I26" i="3"/>
  <c r="J26" i="3"/>
  <c r="W10" i="3"/>
  <c r="S10" i="3"/>
  <c r="R10" i="3"/>
  <c r="I10" i="3"/>
  <c r="W137" i="3"/>
  <c r="R137" i="3"/>
  <c r="S137" i="3"/>
  <c r="I137" i="3"/>
  <c r="J137" i="3"/>
  <c r="W121" i="3"/>
  <c r="R121" i="3"/>
  <c r="S121" i="3"/>
  <c r="I121" i="3"/>
  <c r="J121" i="3"/>
  <c r="W105" i="3"/>
  <c r="R105" i="3"/>
  <c r="S105" i="3"/>
  <c r="J105" i="3"/>
  <c r="I105" i="3"/>
  <c r="W89" i="3"/>
  <c r="R89" i="3"/>
  <c r="S89" i="3"/>
  <c r="I89" i="3"/>
  <c r="J89" i="3"/>
  <c r="W73" i="3"/>
  <c r="R73" i="3"/>
  <c r="S73" i="3"/>
  <c r="J73" i="3"/>
  <c r="I73" i="3"/>
  <c r="W57" i="3"/>
  <c r="R57" i="3"/>
  <c r="S57" i="3"/>
  <c r="I57" i="3"/>
  <c r="J57" i="3"/>
  <c r="W41" i="3"/>
  <c r="R41" i="3"/>
  <c r="S41" i="3"/>
  <c r="J41" i="3"/>
  <c r="I41" i="3"/>
  <c r="W25" i="3"/>
  <c r="R25" i="3"/>
  <c r="S25" i="3"/>
  <c r="J25" i="3"/>
  <c r="I25" i="3"/>
  <c r="W9" i="3"/>
  <c r="W3" i="3" s="1" a="1"/>
  <c r="W3" i="3" s="1"/>
  <c r="J61" i="2" s="1"/>
  <c r="I9" i="3"/>
  <c r="S9" i="3"/>
  <c r="R9" i="3"/>
  <c r="W72" i="3"/>
  <c r="J72" i="3"/>
  <c r="S72" i="3"/>
  <c r="R72" i="3"/>
  <c r="I72" i="3"/>
  <c r="W87" i="3"/>
  <c r="S87" i="3"/>
  <c r="J87" i="3"/>
  <c r="R87" i="3"/>
  <c r="I87" i="3"/>
  <c r="W118" i="3"/>
  <c r="S118" i="3"/>
  <c r="J118" i="3"/>
  <c r="I118" i="3"/>
  <c r="R118" i="3"/>
  <c r="W86" i="3"/>
  <c r="S86" i="3"/>
  <c r="I86" i="3"/>
  <c r="J86" i="3"/>
  <c r="R86" i="3"/>
  <c r="W70" i="3"/>
  <c r="S70" i="3"/>
  <c r="J70" i="3"/>
  <c r="I70" i="3"/>
  <c r="R70" i="3"/>
  <c r="W54" i="3"/>
  <c r="S54" i="3"/>
  <c r="J54" i="3"/>
  <c r="R54" i="3"/>
  <c r="I54" i="3"/>
  <c r="W38" i="3"/>
  <c r="S38" i="3"/>
  <c r="J38" i="3"/>
  <c r="I38" i="3"/>
  <c r="R38" i="3"/>
  <c r="W22" i="3"/>
  <c r="S22" i="3"/>
  <c r="I22" i="3"/>
  <c r="R22" i="3"/>
  <c r="J22" i="3"/>
  <c r="W136" i="3"/>
  <c r="J136" i="3"/>
  <c r="S136" i="3"/>
  <c r="R136" i="3"/>
  <c r="I136" i="3"/>
  <c r="W103" i="3"/>
  <c r="S103" i="3"/>
  <c r="J103" i="3"/>
  <c r="R103" i="3"/>
  <c r="I103" i="3"/>
  <c r="W39" i="3"/>
  <c r="S39" i="3"/>
  <c r="J39" i="3"/>
  <c r="R39" i="3"/>
  <c r="I39" i="3"/>
  <c r="W102" i="3"/>
  <c r="S102" i="3"/>
  <c r="J102" i="3"/>
  <c r="I102" i="3"/>
  <c r="R102" i="3"/>
  <c r="W149" i="3"/>
  <c r="I149" i="3"/>
  <c r="J149" i="3"/>
  <c r="R149" i="3"/>
  <c r="S149" i="3"/>
  <c r="W133" i="3"/>
  <c r="I133" i="3"/>
  <c r="J133" i="3"/>
  <c r="R133" i="3"/>
  <c r="S133" i="3"/>
  <c r="W117" i="3"/>
  <c r="I117" i="3"/>
  <c r="J117" i="3"/>
  <c r="R117" i="3"/>
  <c r="S117" i="3"/>
  <c r="W101" i="3"/>
  <c r="I101" i="3"/>
  <c r="J101" i="3"/>
  <c r="R101" i="3"/>
  <c r="S101" i="3"/>
  <c r="W85" i="3"/>
  <c r="I85" i="3"/>
  <c r="J85" i="3"/>
  <c r="S85" i="3"/>
  <c r="R85" i="3"/>
  <c r="W69" i="3"/>
  <c r="I69" i="3"/>
  <c r="J69" i="3"/>
  <c r="S69" i="3"/>
  <c r="R69" i="3"/>
  <c r="W53" i="3"/>
  <c r="I53" i="3"/>
  <c r="J53" i="3"/>
  <c r="S53" i="3"/>
  <c r="R53" i="3"/>
  <c r="W37" i="3"/>
  <c r="I37" i="3"/>
  <c r="J37" i="3"/>
  <c r="S37" i="3"/>
  <c r="R37" i="3"/>
  <c r="W21" i="3"/>
  <c r="I21" i="3"/>
  <c r="J21" i="3"/>
  <c r="R21" i="3"/>
  <c r="S21" i="3"/>
  <c r="R8" i="3"/>
  <c r="S8" i="3"/>
  <c r="I8" i="3"/>
  <c r="R7" i="3"/>
  <c r="S7" i="3"/>
  <c r="I7" i="3"/>
  <c r="R6" i="3"/>
  <c r="S6" i="3"/>
  <c r="I6" i="3"/>
  <c r="V11" i="2"/>
  <c r="J8" i="3" s="1"/>
  <c r="J53" i="2"/>
  <c r="D13" i="9" s="1"/>
  <c r="J52" i="2"/>
  <c r="D12" i="9" s="1"/>
  <c r="J51" i="2"/>
  <c r="D11" i="9" s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5" i="1"/>
  <c r="J6" i="3" l="1"/>
  <c r="J9" i="3"/>
  <c r="J10" i="3"/>
  <c r="J11" i="3"/>
  <c r="J7" i="3"/>
  <c r="J6" i="2"/>
  <c r="J9" i="2" s="1"/>
  <c r="J27" i="2" l="1"/>
  <c r="C109" i="9" l="1"/>
  <c r="K49" i="2"/>
  <c r="J13" i="2"/>
  <c r="J12" i="2"/>
  <c r="C71" i="9" s="1"/>
  <c r="C105" i="9" l="1"/>
  <c r="J64" i="2"/>
  <c r="C106" i="9"/>
  <c r="J15" i="2"/>
  <c r="D56" i="2"/>
  <c r="X8" i="3"/>
  <c r="X9" i="3"/>
  <c r="I9" i="1"/>
  <c r="X11" i="3"/>
  <c r="X12" i="3"/>
  <c r="X13" i="3"/>
  <c r="X14" i="3"/>
  <c r="X17" i="3"/>
  <c r="X19" i="3"/>
  <c r="X20" i="3"/>
  <c r="X21" i="3"/>
  <c r="X22" i="3"/>
  <c r="X24" i="3"/>
  <c r="X27" i="3"/>
  <c r="X28" i="3"/>
  <c r="X29" i="3"/>
  <c r="X30" i="3"/>
  <c r="X34" i="3"/>
  <c r="X36" i="3"/>
  <c r="X38" i="3"/>
  <c r="X44" i="3"/>
  <c r="X46" i="3"/>
  <c r="X47" i="3"/>
  <c r="X49" i="3"/>
  <c r="X50" i="3"/>
  <c r="X51" i="3"/>
  <c r="X54" i="3"/>
  <c r="X56" i="3"/>
  <c r="X57" i="3"/>
  <c r="X59" i="3"/>
  <c r="X63" i="3"/>
  <c r="X65" i="3"/>
  <c r="X66" i="3"/>
  <c r="X68" i="3"/>
  <c r="X73" i="3"/>
  <c r="X74" i="3"/>
  <c r="X75" i="3"/>
  <c r="X76" i="3"/>
  <c r="X78" i="3"/>
  <c r="X79" i="3"/>
  <c r="X86" i="3"/>
  <c r="X87" i="3"/>
  <c r="X88" i="3"/>
  <c r="X90" i="3"/>
  <c r="X91" i="3"/>
  <c r="X92" i="3"/>
  <c r="X95" i="3"/>
  <c r="X97" i="3"/>
  <c r="X98" i="3"/>
  <c r="X100" i="3"/>
  <c r="X102" i="3"/>
  <c r="X104" i="3"/>
  <c r="X105" i="3"/>
  <c r="X106" i="3"/>
  <c r="X108" i="3"/>
  <c r="X115" i="3"/>
  <c r="X118" i="3"/>
  <c r="X119" i="3"/>
  <c r="X120" i="3"/>
  <c r="X122" i="3"/>
  <c r="X123" i="3"/>
  <c r="X126" i="3"/>
  <c r="X127" i="3"/>
  <c r="X128" i="3"/>
  <c r="X131" i="3"/>
  <c r="X132" i="3"/>
  <c r="X135" i="3"/>
  <c r="X138" i="3"/>
  <c r="X139" i="3"/>
  <c r="X140" i="3"/>
  <c r="X142" i="3"/>
  <c r="X143" i="3"/>
  <c r="X144" i="3"/>
  <c r="X148" i="3"/>
  <c r="X150" i="3"/>
  <c r="X151" i="3"/>
  <c r="X6" i="3"/>
  <c r="K42" i="3"/>
  <c r="H42" i="6" s="1"/>
  <c r="F152" i="6"/>
  <c r="E152" i="6"/>
  <c r="C152" i="6"/>
  <c r="B152" i="6"/>
  <c r="A152" i="6"/>
  <c r="F151" i="6"/>
  <c r="E151" i="6"/>
  <c r="C151" i="6"/>
  <c r="B151" i="6"/>
  <c r="A151" i="6"/>
  <c r="F150" i="6"/>
  <c r="E150" i="6"/>
  <c r="C150" i="6"/>
  <c r="B150" i="6"/>
  <c r="A150" i="6"/>
  <c r="F149" i="6"/>
  <c r="E149" i="6"/>
  <c r="C149" i="6"/>
  <c r="B149" i="6"/>
  <c r="A149" i="6"/>
  <c r="F148" i="6"/>
  <c r="E148" i="6"/>
  <c r="C148" i="6"/>
  <c r="B148" i="6"/>
  <c r="A148" i="6"/>
  <c r="F147" i="6"/>
  <c r="E147" i="6"/>
  <c r="C147" i="6"/>
  <c r="B147" i="6"/>
  <c r="A147" i="6"/>
  <c r="F146" i="6"/>
  <c r="E146" i="6"/>
  <c r="C146" i="6"/>
  <c r="B146" i="6"/>
  <c r="A146" i="6"/>
  <c r="F145" i="6"/>
  <c r="E145" i="6"/>
  <c r="C145" i="6"/>
  <c r="B145" i="6"/>
  <c r="A145" i="6"/>
  <c r="F144" i="6"/>
  <c r="E144" i="6"/>
  <c r="C144" i="6"/>
  <c r="B144" i="6"/>
  <c r="A144" i="6"/>
  <c r="F143" i="6"/>
  <c r="E143" i="6"/>
  <c r="C143" i="6"/>
  <c r="B143" i="6"/>
  <c r="A143" i="6"/>
  <c r="F142" i="6"/>
  <c r="E142" i="6"/>
  <c r="C142" i="6"/>
  <c r="B142" i="6"/>
  <c r="A142" i="6"/>
  <c r="F141" i="6"/>
  <c r="E141" i="6"/>
  <c r="C141" i="6"/>
  <c r="B141" i="6"/>
  <c r="A141" i="6"/>
  <c r="F140" i="6"/>
  <c r="E140" i="6"/>
  <c r="C140" i="6"/>
  <c r="B140" i="6"/>
  <c r="A140" i="6"/>
  <c r="F139" i="6"/>
  <c r="E139" i="6"/>
  <c r="C139" i="6"/>
  <c r="B139" i="6"/>
  <c r="A139" i="6"/>
  <c r="F138" i="6"/>
  <c r="E138" i="6"/>
  <c r="C138" i="6"/>
  <c r="B138" i="6"/>
  <c r="A138" i="6"/>
  <c r="F137" i="6"/>
  <c r="E137" i="6"/>
  <c r="C137" i="6"/>
  <c r="B137" i="6"/>
  <c r="A137" i="6"/>
  <c r="F136" i="6"/>
  <c r="E136" i="6"/>
  <c r="C136" i="6"/>
  <c r="B136" i="6"/>
  <c r="A136" i="6"/>
  <c r="F135" i="6"/>
  <c r="E135" i="6"/>
  <c r="C135" i="6"/>
  <c r="B135" i="6"/>
  <c r="A135" i="6"/>
  <c r="F134" i="6"/>
  <c r="E134" i="6"/>
  <c r="C134" i="6"/>
  <c r="B134" i="6"/>
  <c r="A134" i="6"/>
  <c r="F133" i="6"/>
  <c r="E133" i="6"/>
  <c r="C133" i="6"/>
  <c r="B133" i="6"/>
  <c r="A133" i="6"/>
  <c r="F132" i="6"/>
  <c r="E132" i="6"/>
  <c r="C132" i="6"/>
  <c r="B132" i="6"/>
  <c r="A132" i="6"/>
  <c r="F131" i="6"/>
  <c r="E131" i="6"/>
  <c r="C131" i="6"/>
  <c r="B131" i="6"/>
  <c r="A131" i="6"/>
  <c r="F130" i="6"/>
  <c r="E130" i="6"/>
  <c r="C130" i="6"/>
  <c r="B130" i="6"/>
  <c r="A130" i="6"/>
  <c r="F129" i="6"/>
  <c r="E129" i="6"/>
  <c r="C129" i="6"/>
  <c r="B129" i="6"/>
  <c r="A129" i="6"/>
  <c r="F128" i="6"/>
  <c r="E128" i="6"/>
  <c r="C128" i="6"/>
  <c r="B128" i="6"/>
  <c r="A128" i="6"/>
  <c r="F127" i="6"/>
  <c r="E127" i="6"/>
  <c r="C127" i="6"/>
  <c r="B127" i="6"/>
  <c r="A127" i="6"/>
  <c r="F126" i="6"/>
  <c r="E126" i="6"/>
  <c r="C126" i="6"/>
  <c r="B126" i="6"/>
  <c r="A126" i="6"/>
  <c r="F125" i="6"/>
  <c r="E125" i="6"/>
  <c r="C125" i="6"/>
  <c r="B125" i="6"/>
  <c r="A125" i="6"/>
  <c r="F124" i="6"/>
  <c r="E124" i="6"/>
  <c r="C124" i="6"/>
  <c r="B124" i="6"/>
  <c r="A124" i="6"/>
  <c r="F123" i="6"/>
  <c r="E123" i="6"/>
  <c r="C123" i="6"/>
  <c r="B123" i="6"/>
  <c r="A123" i="6"/>
  <c r="F122" i="6"/>
  <c r="E122" i="6"/>
  <c r="C122" i="6"/>
  <c r="B122" i="6"/>
  <c r="A122" i="6"/>
  <c r="F121" i="6"/>
  <c r="E121" i="6"/>
  <c r="C121" i="6"/>
  <c r="B121" i="6"/>
  <c r="A121" i="6"/>
  <c r="F120" i="6"/>
  <c r="E120" i="6"/>
  <c r="C120" i="6"/>
  <c r="B120" i="6"/>
  <c r="A120" i="6"/>
  <c r="F119" i="6"/>
  <c r="E119" i="6"/>
  <c r="C119" i="6"/>
  <c r="B119" i="6"/>
  <c r="A119" i="6"/>
  <c r="F118" i="6"/>
  <c r="E118" i="6"/>
  <c r="C118" i="6"/>
  <c r="B118" i="6"/>
  <c r="A118" i="6"/>
  <c r="F117" i="6"/>
  <c r="E117" i="6"/>
  <c r="C117" i="6"/>
  <c r="B117" i="6"/>
  <c r="A117" i="6"/>
  <c r="F116" i="6"/>
  <c r="E116" i="6"/>
  <c r="C116" i="6"/>
  <c r="B116" i="6"/>
  <c r="A116" i="6"/>
  <c r="F115" i="6"/>
  <c r="E115" i="6"/>
  <c r="C115" i="6"/>
  <c r="B115" i="6"/>
  <c r="A115" i="6"/>
  <c r="F114" i="6"/>
  <c r="E114" i="6"/>
  <c r="C114" i="6"/>
  <c r="B114" i="6"/>
  <c r="A114" i="6"/>
  <c r="F113" i="6"/>
  <c r="E113" i="6"/>
  <c r="C113" i="6"/>
  <c r="B113" i="6"/>
  <c r="A113" i="6"/>
  <c r="F112" i="6"/>
  <c r="E112" i="6"/>
  <c r="C112" i="6"/>
  <c r="B112" i="6"/>
  <c r="A112" i="6"/>
  <c r="F111" i="6"/>
  <c r="E111" i="6"/>
  <c r="C111" i="6"/>
  <c r="B111" i="6"/>
  <c r="A111" i="6"/>
  <c r="F110" i="6"/>
  <c r="E110" i="6"/>
  <c r="C110" i="6"/>
  <c r="B110" i="6"/>
  <c r="A110" i="6"/>
  <c r="F109" i="6"/>
  <c r="E109" i="6"/>
  <c r="C109" i="6"/>
  <c r="B109" i="6"/>
  <c r="A109" i="6"/>
  <c r="F108" i="6"/>
  <c r="E108" i="6"/>
  <c r="C108" i="6"/>
  <c r="B108" i="6"/>
  <c r="A108" i="6"/>
  <c r="F107" i="6"/>
  <c r="E107" i="6"/>
  <c r="C107" i="6"/>
  <c r="B107" i="6"/>
  <c r="A107" i="6"/>
  <c r="F106" i="6"/>
  <c r="E106" i="6"/>
  <c r="C106" i="6"/>
  <c r="B106" i="6"/>
  <c r="A106" i="6"/>
  <c r="F105" i="6"/>
  <c r="E105" i="6"/>
  <c r="C105" i="6"/>
  <c r="B105" i="6"/>
  <c r="A105" i="6"/>
  <c r="F104" i="6"/>
  <c r="E104" i="6"/>
  <c r="C104" i="6"/>
  <c r="B104" i="6"/>
  <c r="A104" i="6"/>
  <c r="F103" i="6"/>
  <c r="E103" i="6"/>
  <c r="C103" i="6"/>
  <c r="B103" i="6"/>
  <c r="A103" i="6"/>
  <c r="F102" i="6"/>
  <c r="E102" i="6"/>
  <c r="C102" i="6"/>
  <c r="B102" i="6"/>
  <c r="A102" i="6"/>
  <c r="F101" i="6"/>
  <c r="E101" i="6"/>
  <c r="C101" i="6"/>
  <c r="B101" i="6"/>
  <c r="A101" i="6"/>
  <c r="F100" i="6"/>
  <c r="E100" i="6"/>
  <c r="C100" i="6"/>
  <c r="B100" i="6"/>
  <c r="A100" i="6"/>
  <c r="F99" i="6"/>
  <c r="E99" i="6"/>
  <c r="C99" i="6"/>
  <c r="B99" i="6"/>
  <c r="A99" i="6"/>
  <c r="F98" i="6"/>
  <c r="E98" i="6"/>
  <c r="C98" i="6"/>
  <c r="B98" i="6"/>
  <c r="A98" i="6"/>
  <c r="F97" i="6"/>
  <c r="E97" i="6"/>
  <c r="C97" i="6"/>
  <c r="B97" i="6"/>
  <c r="A97" i="6"/>
  <c r="F96" i="6"/>
  <c r="E96" i="6"/>
  <c r="C96" i="6"/>
  <c r="B96" i="6"/>
  <c r="A96" i="6"/>
  <c r="F95" i="6"/>
  <c r="E95" i="6"/>
  <c r="C95" i="6"/>
  <c r="B95" i="6"/>
  <c r="A95" i="6"/>
  <c r="F94" i="6"/>
  <c r="E94" i="6"/>
  <c r="C94" i="6"/>
  <c r="B94" i="6"/>
  <c r="A94" i="6"/>
  <c r="F93" i="6"/>
  <c r="E93" i="6"/>
  <c r="C93" i="6"/>
  <c r="B93" i="6"/>
  <c r="A93" i="6"/>
  <c r="F92" i="6"/>
  <c r="E92" i="6"/>
  <c r="C92" i="6"/>
  <c r="B92" i="6"/>
  <c r="A92" i="6"/>
  <c r="F91" i="6"/>
  <c r="E91" i="6"/>
  <c r="C91" i="6"/>
  <c r="B91" i="6"/>
  <c r="A91" i="6"/>
  <c r="F90" i="6"/>
  <c r="E90" i="6"/>
  <c r="C90" i="6"/>
  <c r="B90" i="6"/>
  <c r="A90" i="6"/>
  <c r="F89" i="6"/>
  <c r="E89" i="6"/>
  <c r="C89" i="6"/>
  <c r="B89" i="6"/>
  <c r="A89" i="6"/>
  <c r="F88" i="6"/>
  <c r="E88" i="6"/>
  <c r="C88" i="6"/>
  <c r="B88" i="6"/>
  <c r="A88" i="6"/>
  <c r="F87" i="6"/>
  <c r="E87" i="6"/>
  <c r="C87" i="6"/>
  <c r="B87" i="6"/>
  <c r="A87" i="6"/>
  <c r="F86" i="6"/>
  <c r="E86" i="6"/>
  <c r="C86" i="6"/>
  <c r="B86" i="6"/>
  <c r="A86" i="6"/>
  <c r="F85" i="6"/>
  <c r="E85" i="6"/>
  <c r="C85" i="6"/>
  <c r="B85" i="6"/>
  <c r="A85" i="6"/>
  <c r="F84" i="6"/>
  <c r="E84" i="6"/>
  <c r="C84" i="6"/>
  <c r="B84" i="6"/>
  <c r="A84" i="6"/>
  <c r="F83" i="6"/>
  <c r="E83" i="6"/>
  <c r="C83" i="6"/>
  <c r="B83" i="6"/>
  <c r="A83" i="6"/>
  <c r="F82" i="6"/>
  <c r="E82" i="6"/>
  <c r="C82" i="6"/>
  <c r="B82" i="6"/>
  <c r="A82" i="6"/>
  <c r="F81" i="6"/>
  <c r="E81" i="6"/>
  <c r="C81" i="6"/>
  <c r="B81" i="6"/>
  <c r="A81" i="6"/>
  <c r="F80" i="6"/>
  <c r="E80" i="6"/>
  <c r="C80" i="6"/>
  <c r="B80" i="6"/>
  <c r="A80" i="6"/>
  <c r="F79" i="6"/>
  <c r="E79" i="6"/>
  <c r="C79" i="6"/>
  <c r="B79" i="6"/>
  <c r="A79" i="6"/>
  <c r="F78" i="6"/>
  <c r="E78" i="6"/>
  <c r="C78" i="6"/>
  <c r="B78" i="6"/>
  <c r="A78" i="6"/>
  <c r="F77" i="6"/>
  <c r="E77" i="6"/>
  <c r="C77" i="6"/>
  <c r="B77" i="6"/>
  <c r="A77" i="6"/>
  <c r="F76" i="6"/>
  <c r="E76" i="6"/>
  <c r="C76" i="6"/>
  <c r="B76" i="6"/>
  <c r="A76" i="6"/>
  <c r="F75" i="6"/>
  <c r="E75" i="6"/>
  <c r="C75" i="6"/>
  <c r="B75" i="6"/>
  <c r="A75" i="6"/>
  <c r="F74" i="6"/>
  <c r="E74" i="6"/>
  <c r="C74" i="6"/>
  <c r="B74" i="6"/>
  <c r="A74" i="6"/>
  <c r="F73" i="6"/>
  <c r="E73" i="6"/>
  <c r="C73" i="6"/>
  <c r="B73" i="6"/>
  <c r="A73" i="6"/>
  <c r="F72" i="6"/>
  <c r="E72" i="6"/>
  <c r="C72" i="6"/>
  <c r="B72" i="6"/>
  <c r="A72" i="6"/>
  <c r="F71" i="6"/>
  <c r="E71" i="6"/>
  <c r="C71" i="6"/>
  <c r="B71" i="6"/>
  <c r="A71" i="6"/>
  <c r="F70" i="6"/>
  <c r="E70" i="6"/>
  <c r="C70" i="6"/>
  <c r="B70" i="6"/>
  <c r="A70" i="6"/>
  <c r="F69" i="6"/>
  <c r="E69" i="6"/>
  <c r="C69" i="6"/>
  <c r="B69" i="6"/>
  <c r="A69" i="6"/>
  <c r="F68" i="6"/>
  <c r="E68" i="6"/>
  <c r="C68" i="6"/>
  <c r="B68" i="6"/>
  <c r="A68" i="6"/>
  <c r="F67" i="6"/>
  <c r="E67" i="6"/>
  <c r="C67" i="6"/>
  <c r="B67" i="6"/>
  <c r="A67" i="6"/>
  <c r="F66" i="6"/>
  <c r="E66" i="6"/>
  <c r="C66" i="6"/>
  <c r="B66" i="6"/>
  <c r="A66" i="6"/>
  <c r="F65" i="6"/>
  <c r="E65" i="6"/>
  <c r="C65" i="6"/>
  <c r="B65" i="6"/>
  <c r="A65" i="6"/>
  <c r="F64" i="6"/>
  <c r="E64" i="6"/>
  <c r="C64" i="6"/>
  <c r="B64" i="6"/>
  <c r="A64" i="6"/>
  <c r="F63" i="6"/>
  <c r="E63" i="6"/>
  <c r="C63" i="6"/>
  <c r="B63" i="6"/>
  <c r="A63" i="6"/>
  <c r="F62" i="6"/>
  <c r="E62" i="6"/>
  <c r="C62" i="6"/>
  <c r="B62" i="6"/>
  <c r="A62" i="6"/>
  <c r="F61" i="6"/>
  <c r="E61" i="6"/>
  <c r="C61" i="6"/>
  <c r="B61" i="6"/>
  <c r="A61" i="6"/>
  <c r="F60" i="6"/>
  <c r="E60" i="6"/>
  <c r="C60" i="6"/>
  <c r="B60" i="6"/>
  <c r="A60" i="6"/>
  <c r="F59" i="6"/>
  <c r="E59" i="6"/>
  <c r="C59" i="6"/>
  <c r="B59" i="6"/>
  <c r="A59" i="6"/>
  <c r="F58" i="6"/>
  <c r="E58" i="6"/>
  <c r="C58" i="6"/>
  <c r="B58" i="6"/>
  <c r="A58" i="6"/>
  <c r="F57" i="6"/>
  <c r="E57" i="6"/>
  <c r="C57" i="6"/>
  <c r="B57" i="6"/>
  <c r="A57" i="6"/>
  <c r="F56" i="6"/>
  <c r="E56" i="6"/>
  <c r="C56" i="6"/>
  <c r="B56" i="6"/>
  <c r="A56" i="6"/>
  <c r="F55" i="6"/>
  <c r="E55" i="6"/>
  <c r="C55" i="6"/>
  <c r="B55" i="6"/>
  <c r="A55" i="6"/>
  <c r="F54" i="6"/>
  <c r="E54" i="6"/>
  <c r="C54" i="6"/>
  <c r="B54" i="6"/>
  <c r="A54" i="6"/>
  <c r="F53" i="6"/>
  <c r="E53" i="6"/>
  <c r="C53" i="6"/>
  <c r="B53" i="6"/>
  <c r="A53" i="6"/>
  <c r="F52" i="6"/>
  <c r="E52" i="6"/>
  <c r="C52" i="6"/>
  <c r="B52" i="6"/>
  <c r="A52" i="6"/>
  <c r="F51" i="6"/>
  <c r="E51" i="6"/>
  <c r="C51" i="6"/>
  <c r="B51" i="6"/>
  <c r="A51" i="6"/>
  <c r="F50" i="6"/>
  <c r="E50" i="6"/>
  <c r="C50" i="6"/>
  <c r="B50" i="6"/>
  <c r="A50" i="6"/>
  <c r="F49" i="6"/>
  <c r="E49" i="6"/>
  <c r="C49" i="6"/>
  <c r="B49" i="6"/>
  <c r="A49" i="6"/>
  <c r="F48" i="6"/>
  <c r="E48" i="6"/>
  <c r="C48" i="6"/>
  <c r="B48" i="6"/>
  <c r="A48" i="6"/>
  <c r="F47" i="6"/>
  <c r="E47" i="6"/>
  <c r="C47" i="6"/>
  <c r="B47" i="6"/>
  <c r="A47" i="6"/>
  <c r="F46" i="6"/>
  <c r="E46" i="6"/>
  <c r="C46" i="6"/>
  <c r="B46" i="6"/>
  <c r="A46" i="6"/>
  <c r="F45" i="6"/>
  <c r="E45" i="6"/>
  <c r="C45" i="6"/>
  <c r="B45" i="6"/>
  <c r="A45" i="6"/>
  <c r="F44" i="6"/>
  <c r="E44" i="6"/>
  <c r="C44" i="6"/>
  <c r="B44" i="6"/>
  <c r="A44" i="6"/>
  <c r="F43" i="6"/>
  <c r="E43" i="6"/>
  <c r="C43" i="6"/>
  <c r="B43" i="6"/>
  <c r="A43" i="6"/>
  <c r="F42" i="6"/>
  <c r="E42" i="6"/>
  <c r="C42" i="6"/>
  <c r="B42" i="6"/>
  <c r="A42" i="6"/>
  <c r="F41" i="6"/>
  <c r="E41" i="6"/>
  <c r="C41" i="6"/>
  <c r="B41" i="6"/>
  <c r="A41" i="6"/>
  <c r="F40" i="6"/>
  <c r="E40" i="6"/>
  <c r="C40" i="6"/>
  <c r="B40" i="6"/>
  <c r="A40" i="6"/>
  <c r="F39" i="6"/>
  <c r="E39" i="6"/>
  <c r="C39" i="6"/>
  <c r="B39" i="6"/>
  <c r="A39" i="6"/>
  <c r="F38" i="6"/>
  <c r="E38" i="6"/>
  <c r="C38" i="6"/>
  <c r="B38" i="6"/>
  <c r="A38" i="6"/>
  <c r="F37" i="6"/>
  <c r="E37" i="6"/>
  <c r="C37" i="6"/>
  <c r="B37" i="6"/>
  <c r="A37" i="6"/>
  <c r="F36" i="6"/>
  <c r="E36" i="6"/>
  <c r="C36" i="6"/>
  <c r="B36" i="6"/>
  <c r="A36" i="6"/>
  <c r="F35" i="6"/>
  <c r="E35" i="6"/>
  <c r="C35" i="6"/>
  <c r="B35" i="6"/>
  <c r="A35" i="6"/>
  <c r="F34" i="6"/>
  <c r="E34" i="6"/>
  <c r="C34" i="6"/>
  <c r="B34" i="6"/>
  <c r="A34" i="6"/>
  <c r="F33" i="6"/>
  <c r="E33" i="6"/>
  <c r="C33" i="6"/>
  <c r="B33" i="6"/>
  <c r="A33" i="6"/>
  <c r="F32" i="6"/>
  <c r="E32" i="6"/>
  <c r="C32" i="6"/>
  <c r="B32" i="6"/>
  <c r="A32" i="6"/>
  <c r="F31" i="6"/>
  <c r="E31" i="6"/>
  <c r="C31" i="6"/>
  <c r="B31" i="6"/>
  <c r="A31" i="6"/>
  <c r="F30" i="6"/>
  <c r="E30" i="6"/>
  <c r="C30" i="6"/>
  <c r="B30" i="6"/>
  <c r="A30" i="6"/>
  <c r="F29" i="6"/>
  <c r="E29" i="6"/>
  <c r="C29" i="6"/>
  <c r="B29" i="6"/>
  <c r="A29" i="6"/>
  <c r="F28" i="6"/>
  <c r="E28" i="6"/>
  <c r="C28" i="6"/>
  <c r="B28" i="6"/>
  <c r="A28" i="6"/>
  <c r="F27" i="6"/>
  <c r="E27" i="6"/>
  <c r="C27" i="6"/>
  <c r="B27" i="6"/>
  <c r="A27" i="6"/>
  <c r="F26" i="6"/>
  <c r="E26" i="6"/>
  <c r="C26" i="6"/>
  <c r="B26" i="6"/>
  <c r="A26" i="6"/>
  <c r="F25" i="6"/>
  <c r="E25" i="6"/>
  <c r="C25" i="6"/>
  <c r="B25" i="6"/>
  <c r="A25" i="6"/>
  <c r="F24" i="6"/>
  <c r="E24" i="6"/>
  <c r="C24" i="6"/>
  <c r="B24" i="6"/>
  <c r="A24" i="6"/>
  <c r="F23" i="6"/>
  <c r="E23" i="6"/>
  <c r="C23" i="6"/>
  <c r="B23" i="6"/>
  <c r="A23" i="6"/>
  <c r="F22" i="6"/>
  <c r="E22" i="6"/>
  <c r="C22" i="6"/>
  <c r="B22" i="6"/>
  <c r="A22" i="6"/>
  <c r="F21" i="6"/>
  <c r="E21" i="6"/>
  <c r="C21" i="6"/>
  <c r="B21" i="6"/>
  <c r="A21" i="6"/>
  <c r="F20" i="6"/>
  <c r="E20" i="6"/>
  <c r="C20" i="6"/>
  <c r="B20" i="6"/>
  <c r="A20" i="6"/>
  <c r="F19" i="6"/>
  <c r="E19" i="6"/>
  <c r="C19" i="6"/>
  <c r="B19" i="6"/>
  <c r="A19" i="6"/>
  <c r="F18" i="6"/>
  <c r="E18" i="6"/>
  <c r="C18" i="6"/>
  <c r="B18" i="6"/>
  <c r="A18" i="6"/>
  <c r="F17" i="6"/>
  <c r="E17" i="6"/>
  <c r="C17" i="6"/>
  <c r="B17" i="6"/>
  <c r="A17" i="6"/>
  <c r="F16" i="6"/>
  <c r="E16" i="6"/>
  <c r="C16" i="6"/>
  <c r="B16" i="6"/>
  <c r="A16" i="6"/>
  <c r="F15" i="6"/>
  <c r="E15" i="6"/>
  <c r="C15" i="6"/>
  <c r="B15" i="6"/>
  <c r="A15" i="6"/>
  <c r="F14" i="6"/>
  <c r="E14" i="6"/>
  <c r="C14" i="6"/>
  <c r="B14" i="6"/>
  <c r="A14" i="6"/>
  <c r="F13" i="6"/>
  <c r="E13" i="6"/>
  <c r="C13" i="6"/>
  <c r="B13" i="6"/>
  <c r="A13" i="6"/>
  <c r="F12" i="6"/>
  <c r="E12" i="6"/>
  <c r="C12" i="6"/>
  <c r="B12" i="6"/>
  <c r="A12" i="6"/>
  <c r="F11" i="6"/>
  <c r="E11" i="6"/>
  <c r="C11" i="6"/>
  <c r="B11" i="6"/>
  <c r="A11" i="6"/>
  <c r="F10" i="6"/>
  <c r="E10" i="6"/>
  <c r="C10" i="6"/>
  <c r="B10" i="6"/>
  <c r="A10" i="6"/>
  <c r="F9" i="6"/>
  <c r="E9" i="6"/>
  <c r="C9" i="6"/>
  <c r="B9" i="6"/>
  <c r="A9" i="6"/>
  <c r="F8" i="6"/>
  <c r="E8" i="6"/>
  <c r="C8" i="6"/>
  <c r="B8" i="6"/>
  <c r="A8" i="6"/>
  <c r="F7" i="6"/>
  <c r="E7" i="6"/>
  <c r="C7" i="6"/>
  <c r="B7" i="6"/>
  <c r="A7" i="6"/>
  <c r="F6" i="6"/>
  <c r="E6" i="6"/>
  <c r="C6" i="6"/>
  <c r="B6" i="6"/>
  <c r="A6" i="6"/>
  <c r="A38" i="3"/>
  <c r="B38" i="3"/>
  <c r="C38" i="3"/>
  <c r="F38" i="3"/>
  <c r="G38" i="3"/>
  <c r="H38" i="3"/>
  <c r="Q38" i="3"/>
  <c r="T38" i="3"/>
  <c r="K38" i="6" s="1"/>
  <c r="A39" i="3"/>
  <c r="B39" i="3"/>
  <c r="C39" i="3"/>
  <c r="F39" i="3"/>
  <c r="G39" i="3"/>
  <c r="H39" i="3"/>
  <c r="Q39" i="3"/>
  <c r="T39" i="3"/>
  <c r="K39" i="6" s="1"/>
  <c r="A40" i="3"/>
  <c r="B40" i="3"/>
  <c r="C40" i="3"/>
  <c r="F40" i="3"/>
  <c r="G40" i="3"/>
  <c r="H40" i="3"/>
  <c r="Q40" i="3"/>
  <c r="T40" i="3"/>
  <c r="K40" i="6" s="1"/>
  <c r="A41" i="3"/>
  <c r="B41" i="3"/>
  <c r="C41" i="3"/>
  <c r="F41" i="3"/>
  <c r="G41" i="3"/>
  <c r="H41" i="3"/>
  <c r="Q41" i="3"/>
  <c r="T41" i="3"/>
  <c r="K41" i="6" s="1"/>
  <c r="A42" i="3"/>
  <c r="B42" i="3"/>
  <c r="C42" i="3"/>
  <c r="F42" i="3"/>
  <c r="G42" i="3"/>
  <c r="H42" i="3"/>
  <c r="Q42" i="3"/>
  <c r="T42" i="3"/>
  <c r="K42" i="6" s="1"/>
  <c r="A43" i="3"/>
  <c r="B43" i="3"/>
  <c r="C43" i="3"/>
  <c r="F43" i="3"/>
  <c r="G43" i="3"/>
  <c r="H43" i="3"/>
  <c r="Q43" i="3"/>
  <c r="T43" i="3"/>
  <c r="K43" i="6" s="1"/>
  <c r="A44" i="3"/>
  <c r="B44" i="3"/>
  <c r="C44" i="3"/>
  <c r="F44" i="3"/>
  <c r="G44" i="3"/>
  <c r="H44" i="3"/>
  <c r="Q44" i="3"/>
  <c r="T44" i="3"/>
  <c r="K44" i="6" s="1"/>
  <c r="A45" i="3"/>
  <c r="B45" i="3"/>
  <c r="C45" i="3"/>
  <c r="F45" i="3"/>
  <c r="G45" i="3"/>
  <c r="H45" i="3"/>
  <c r="Q45" i="3"/>
  <c r="T45" i="3"/>
  <c r="K45" i="6" s="1"/>
  <c r="A46" i="3"/>
  <c r="B46" i="3"/>
  <c r="C46" i="3"/>
  <c r="F46" i="3"/>
  <c r="G46" i="3"/>
  <c r="H46" i="3"/>
  <c r="Q46" i="3"/>
  <c r="T46" i="3"/>
  <c r="K46" i="6" s="1"/>
  <c r="A47" i="3"/>
  <c r="B47" i="3"/>
  <c r="C47" i="3"/>
  <c r="F47" i="3"/>
  <c r="G47" i="3"/>
  <c r="H47" i="3"/>
  <c r="Q47" i="3"/>
  <c r="T47" i="3"/>
  <c r="K47" i="6" s="1"/>
  <c r="A48" i="3"/>
  <c r="B48" i="3"/>
  <c r="C48" i="3"/>
  <c r="F48" i="3"/>
  <c r="G48" i="3"/>
  <c r="H48" i="3"/>
  <c r="Q48" i="3"/>
  <c r="T48" i="3"/>
  <c r="K48" i="6" s="1"/>
  <c r="A49" i="3"/>
  <c r="B49" i="3"/>
  <c r="C49" i="3"/>
  <c r="F49" i="3"/>
  <c r="G49" i="3"/>
  <c r="H49" i="3"/>
  <c r="Q49" i="3"/>
  <c r="T49" i="3"/>
  <c r="K49" i="6" s="1"/>
  <c r="A50" i="3"/>
  <c r="B50" i="3"/>
  <c r="C50" i="3"/>
  <c r="F50" i="3"/>
  <c r="G50" i="3"/>
  <c r="H50" i="3"/>
  <c r="Q50" i="3"/>
  <c r="T50" i="3"/>
  <c r="K50" i="6" s="1"/>
  <c r="A51" i="3"/>
  <c r="B51" i="3"/>
  <c r="C51" i="3"/>
  <c r="F51" i="3"/>
  <c r="G51" i="3"/>
  <c r="H51" i="3"/>
  <c r="Q51" i="3"/>
  <c r="T51" i="3"/>
  <c r="K51" i="6" s="1"/>
  <c r="A52" i="3"/>
  <c r="B52" i="3"/>
  <c r="C52" i="3"/>
  <c r="F52" i="3"/>
  <c r="G52" i="3"/>
  <c r="H52" i="3"/>
  <c r="Q52" i="3"/>
  <c r="T52" i="3"/>
  <c r="K52" i="6" s="1"/>
  <c r="A53" i="3"/>
  <c r="B53" i="3"/>
  <c r="C53" i="3"/>
  <c r="F53" i="3"/>
  <c r="G53" i="3"/>
  <c r="H53" i="3"/>
  <c r="Q53" i="3"/>
  <c r="T53" i="3"/>
  <c r="K53" i="6" s="1"/>
  <c r="A54" i="3"/>
  <c r="B54" i="3"/>
  <c r="C54" i="3"/>
  <c r="F54" i="3"/>
  <c r="G54" i="3"/>
  <c r="H54" i="3"/>
  <c r="Q54" i="3"/>
  <c r="T54" i="3"/>
  <c r="K54" i="6" s="1"/>
  <c r="A55" i="3"/>
  <c r="B55" i="3"/>
  <c r="C55" i="3"/>
  <c r="F55" i="3"/>
  <c r="G55" i="3"/>
  <c r="H55" i="3"/>
  <c r="Q55" i="3"/>
  <c r="T55" i="3"/>
  <c r="K55" i="6" s="1"/>
  <c r="A56" i="3"/>
  <c r="B56" i="3"/>
  <c r="C56" i="3"/>
  <c r="F56" i="3"/>
  <c r="G56" i="3"/>
  <c r="H56" i="3"/>
  <c r="Q56" i="3"/>
  <c r="T56" i="3"/>
  <c r="K56" i="6" s="1"/>
  <c r="A57" i="3"/>
  <c r="B57" i="3"/>
  <c r="C57" i="3"/>
  <c r="F57" i="3"/>
  <c r="G57" i="3"/>
  <c r="H57" i="3"/>
  <c r="Q57" i="3"/>
  <c r="T57" i="3"/>
  <c r="K57" i="6" s="1"/>
  <c r="A58" i="3"/>
  <c r="B58" i="3"/>
  <c r="C58" i="3"/>
  <c r="F58" i="3"/>
  <c r="G58" i="3"/>
  <c r="H58" i="3"/>
  <c r="Q58" i="3"/>
  <c r="T58" i="3"/>
  <c r="K58" i="6" s="1"/>
  <c r="A59" i="3"/>
  <c r="B59" i="3"/>
  <c r="C59" i="3"/>
  <c r="F59" i="3"/>
  <c r="G59" i="3"/>
  <c r="H59" i="3"/>
  <c r="Q59" i="3"/>
  <c r="T59" i="3"/>
  <c r="K59" i="6" s="1"/>
  <c r="A60" i="3"/>
  <c r="B60" i="3"/>
  <c r="C60" i="3"/>
  <c r="F60" i="3"/>
  <c r="G60" i="3"/>
  <c r="H60" i="3"/>
  <c r="Q60" i="3"/>
  <c r="T60" i="3"/>
  <c r="K60" i="6" s="1"/>
  <c r="A61" i="3"/>
  <c r="B61" i="3"/>
  <c r="C61" i="3"/>
  <c r="F61" i="3"/>
  <c r="G61" i="3"/>
  <c r="H61" i="3"/>
  <c r="Q61" i="3"/>
  <c r="T61" i="3"/>
  <c r="K61" i="6" s="1"/>
  <c r="A62" i="3"/>
  <c r="B62" i="3"/>
  <c r="C62" i="3"/>
  <c r="F62" i="3"/>
  <c r="G62" i="3"/>
  <c r="H62" i="3"/>
  <c r="Q62" i="3"/>
  <c r="T62" i="3"/>
  <c r="K62" i="6" s="1"/>
  <c r="A63" i="3"/>
  <c r="B63" i="3"/>
  <c r="C63" i="3"/>
  <c r="F63" i="3"/>
  <c r="G63" i="3"/>
  <c r="H63" i="3"/>
  <c r="Q63" i="3"/>
  <c r="T63" i="3"/>
  <c r="K63" i="6" s="1"/>
  <c r="A64" i="3"/>
  <c r="B64" i="3"/>
  <c r="C64" i="3"/>
  <c r="F64" i="3"/>
  <c r="G64" i="3"/>
  <c r="H64" i="3"/>
  <c r="Q64" i="3"/>
  <c r="T64" i="3"/>
  <c r="K64" i="6" s="1"/>
  <c r="A65" i="3"/>
  <c r="B65" i="3"/>
  <c r="C65" i="3"/>
  <c r="F65" i="3"/>
  <c r="G65" i="3"/>
  <c r="H65" i="3"/>
  <c r="Q65" i="3"/>
  <c r="T65" i="3"/>
  <c r="K65" i="6" s="1"/>
  <c r="A66" i="3"/>
  <c r="B66" i="3"/>
  <c r="C66" i="3"/>
  <c r="F66" i="3"/>
  <c r="G66" i="3"/>
  <c r="H66" i="3"/>
  <c r="Q66" i="3"/>
  <c r="T66" i="3"/>
  <c r="K66" i="6" s="1"/>
  <c r="A67" i="3"/>
  <c r="B67" i="3"/>
  <c r="C67" i="3"/>
  <c r="F67" i="3"/>
  <c r="G67" i="3"/>
  <c r="H67" i="3"/>
  <c r="Q67" i="3"/>
  <c r="T67" i="3"/>
  <c r="K67" i="6" s="1"/>
  <c r="A68" i="3"/>
  <c r="B68" i="3"/>
  <c r="C68" i="3"/>
  <c r="F68" i="3"/>
  <c r="G68" i="3"/>
  <c r="H68" i="3"/>
  <c r="Q68" i="3"/>
  <c r="T68" i="3"/>
  <c r="K68" i="6" s="1"/>
  <c r="A69" i="3"/>
  <c r="B69" i="3"/>
  <c r="C69" i="3"/>
  <c r="F69" i="3"/>
  <c r="G69" i="3"/>
  <c r="H69" i="3"/>
  <c r="Q69" i="3"/>
  <c r="T69" i="3"/>
  <c r="K69" i="6" s="1"/>
  <c r="A70" i="3"/>
  <c r="B70" i="3"/>
  <c r="C70" i="3"/>
  <c r="F70" i="3"/>
  <c r="G70" i="3"/>
  <c r="H70" i="3"/>
  <c r="Q70" i="3"/>
  <c r="T70" i="3"/>
  <c r="K70" i="6" s="1"/>
  <c r="A71" i="3"/>
  <c r="B71" i="3"/>
  <c r="C71" i="3"/>
  <c r="F71" i="3"/>
  <c r="G71" i="3"/>
  <c r="H71" i="3"/>
  <c r="Q71" i="3"/>
  <c r="T71" i="3"/>
  <c r="K71" i="6" s="1"/>
  <c r="A72" i="3"/>
  <c r="B72" i="3"/>
  <c r="C72" i="3"/>
  <c r="F72" i="3"/>
  <c r="G72" i="3"/>
  <c r="H72" i="3"/>
  <c r="Q72" i="3"/>
  <c r="T72" i="3"/>
  <c r="K72" i="6" s="1"/>
  <c r="A73" i="3"/>
  <c r="B73" i="3"/>
  <c r="C73" i="3"/>
  <c r="F73" i="3"/>
  <c r="G73" i="3"/>
  <c r="H73" i="3"/>
  <c r="Q73" i="3"/>
  <c r="T73" i="3"/>
  <c r="K73" i="6" s="1"/>
  <c r="A74" i="3"/>
  <c r="B74" i="3"/>
  <c r="C74" i="3"/>
  <c r="F74" i="3"/>
  <c r="G74" i="3"/>
  <c r="H74" i="3"/>
  <c r="Q74" i="3"/>
  <c r="T74" i="3"/>
  <c r="K74" i="6" s="1"/>
  <c r="A75" i="3"/>
  <c r="B75" i="3"/>
  <c r="C75" i="3"/>
  <c r="F75" i="3"/>
  <c r="G75" i="3"/>
  <c r="H75" i="3"/>
  <c r="Q75" i="3"/>
  <c r="T75" i="3"/>
  <c r="K75" i="6" s="1"/>
  <c r="A76" i="3"/>
  <c r="B76" i="3"/>
  <c r="C76" i="3"/>
  <c r="F76" i="3"/>
  <c r="G76" i="3"/>
  <c r="H76" i="3"/>
  <c r="Q76" i="3"/>
  <c r="T76" i="3"/>
  <c r="K76" i="6" s="1"/>
  <c r="A77" i="3"/>
  <c r="B77" i="3"/>
  <c r="C77" i="3"/>
  <c r="F77" i="3"/>
  <c r="G77" i="3"/>
  <c r="H77" i="3"/>
  <c r="Q77" i="3"/>
  <c r="T77" i="3"/>
  <c r="K77" i="6" s="1"/>
  <c r="A78" i="3"/>
  <c r="B78" i="3"/>
  <c r="C78" i="3"/>
  <c r="F78" i="3"/>
  <c r="G78" i="3"/>
  <c r="H78" i="3"/>
  <c r="Q78" i="3"/>
  <c r="T78" i="3"/>
  <c r="K78" i="6" s="1"/>
  <c r="A79" i="3"/>
  <c r="B79" i="3"/>
  <c r="C79" i="3"/>
  <c r="F79" i="3"/>
  <c r="G79" i="3"/>
  <c r="H79" i="3"/>
  <c r="Q79" i="3"/>
  <c r="T79" i="3"/>
  <c r="K79" i="6" s="1"/>
  <c r="A80" i="3"/>
  <c r="B80" i="3"/>
  <c r="C80" i="3"/>
  <c r="F80" i="3"/>
  <c r="G80" i="3"/>
  <c r="H80" i="3"/>
  <c r="Q80" i="3"/>
  <c r="T80" i="3"/>
  <c r="K80" i="6" s="1"/>
  <c r="A81" i="3"/>
  <c r="B81" i="3"/>
  <c r="C81" i="3"/>
  <c r="F81" i="3"/>
  <c r="G81" i="3"/>
  <c r="H81" i="3"/>
  <c r="Q81" i="3"/>
  <c r="T81" i="3"/>
  <c r="K81" i="6" s="1"/>
  <c r="A82" i="3"/>
  <c r="B82" i="3"/>
  <c r="C82" i="3"/>
  <c r="F82" i="3"/>
  <c r="G82" i="3"/>
  <c r="H82" i="3"/>
  <c r="Q82" i="3"/>
  <c r="T82" i="3"/>
  <c r="K82" i="6" s="1"/>
  <c r="A83" i="3"/>
  <c r="B83" i="3"/>
  <c r="C83" i="3"/>
  <c r="F83" i="3"/>
  <c r="G83" i="3"/>
  <c r="H83" i="3"/>
  <c r="Q83" i="3"/>
  <c r="T83" i="3"/>
  <c r="K83" i="6" s="1"/>
  <c r="A84" i="3"/>
  <c r="B84" i="3"/>
  <c r="C84" i="3"/>
  <c r="F84" i="3"/>
  <c r="G84" i="3"/>
  <c r="H84" i="3"/>
  <c r="Q84" i="3"/>
  <c r="T84" i="3"/>
  <c r="K84" i="6" s="1"/>
  <c r="A85" i="3"/>
  <c r="B85" i="3"/>
  <c r="C85" i="3"/>
  <c r="F85" i="3"/>
  <c r="G85" i="3"/>
  <c r="H85" i="3"/>
  <c r="Q85" i="3"/>
  <c r="T85" i="3"/>
  <c r="K85" i="6" s="1"/>
  <c r="A86" i="3"/>
  <c r="B86" i="3"/>
  <c r="C86" i="3"/>
  <c r="F86" i="3"/>
  <c r="G86" i="3"/>
  <c r="H86" i="3"/>
  <c r="Q86" i="3"/>
  <c r="T86" i="3"/>
  <c r="K86" i="6" s="1"/>
  <c r="A87" i="3"/>
  <c r="B87" i="3"/>
  <c r="C87" i="3"/>
  <c r="F87" i="3"/>
  <c r="G87" i="3"/>
  <c r="H87" i="3"/>
  <c r="Q87" i="3"/>
  <c r="T87" i="3"/>
  <c r="K87" i="6" s="1"/>
  <c r="A88" i="3"/>
  <c r="B88" i="3"/>
  <c r="C88" i="3"/>
  <c r="F88" i="3"/>
  <c r="G88" i="3"/>
  <c r="H88" i="3"/>
  <c r="Q88" i="3"/>
  <c r="T88" i="3"/>
  <c r="K88" i="6" s="1"/>
  <c r="A89" i="3"/>
  <c r="B89" i="3"/>
  <c r="C89" i="3"/>
  <c r="F89" i="3"/>
  <c r="G89" i="3"/>
  <c r="H89" i="3"/>
  <c r="Q89" i="3"/>
  <c r="T89" i="3"/>
  <c r="K89" i="6" s="1"/>
  <c r="A90" i="3"/>
  <c r="B90" i="3"/>
  <c r="C90" i="3"/>
  <c r="F90" i="3"/>
  <c r="G90" i="3"/>
  <c r="H90" i="3"/>
  <c r="Q90" i="3"/>
  <c r="T90" i="3"/>
  <c r="K90" i="6" s="1"/>
  <c r="A91" i="3"/>
  <c r="B91" i="3"/>
  <c r="C91" i="3"/>
  <c r="F91" i="3"/>
  <c r="G91" i="3"/>
  <c r="H91" i="3"/>
  <c r="Q91" i="3"/>
  <c r="T91" i="3"/>
  <c r="K91" i="6" s="1"/>
  <c r="A92" i="3"/>
  <c r="B92" i="3"/>
  <c r="C92" i="3"/>
  <c r="F92" i="3"/>
  <c r="G92" i="3"/>
  <c r="H92" i="3"/>
  <c r="Q92" i="3"/>
  <c r="T92" i="3"/>
  <c r="K92" i="6" s="1"/>
  <c r="A93" i="3"/>
  <c r="B93" i="3"/>
  <c r="C93" i="3"/>
  <c r="F93" i="3"/>
  <c r="G93" i="3"/>
  <c r="H93" i="3"/>
  <c r="Q93" i="3"/>
  <c r="T93" i="3"/>
  <c r="K93" i="6" s="1"/>
  <c r="A94" i="3"/>
  <c r="B94" i="3"/>
  <c r="C94" i="3"/>
  <c r="F94" i="3"/>
  <c r="G94" i="3"/>
  <c r="H94" i="3"/>
  <c r="Q94" i="3"/>
  <c r="T94" i="3"/>
  <c r="K94" i="6" s="1"/>
  <c r="A95" i="3"/>
  <c r="B95" i="3"/>
  <c r="C95" i="3"/>
  <c r="F95" i="3"/>
  <c r="G95" i="3"/>
  <c r="H95" i="3"/>
  <c r="Q95" i="3"/>
  <c r="T95" i="3"/>
  <c r="K95" i="6" s="1"/>
  <c r="A96" i="3"/>
  <c r="B96" i="3"/>
  <c r="C96" i="3"/>
  <c r="F96" i="3"/>
  <c r="G96" i="3"/>
  <c r="H96" i="3"/>
  <c r="Q96" i="3"/>
  <c r="T96" i="3"/>
  <c r="K96" i="6" s="1"/>
  <c r="A97" i="3"/>
  <c r="B97" i="3"/>
  <c r="C97" i="3"/>
  <c r="F97" i="3"/>
  <c r="G97" i="3"/>
  <c r="H97" i="3"/>
  <c r="Q97" i="3"/>
  <c r="T97" i="3"/>
  <c r="K97" i="6" s="1"/>
  <c r="A98" i="3"/>
  <c r="B98" i="3"/>
  <c r="C98" i="3"/>
  <c r="F98" i="3"/>
  <c r="G98" i="3"/>
  <c r="H98" i="3"/>
  <c r="Q98" i="3"/>
  <c r="T98" i="3"/>
  <c r="K98" i="6" s="1"/>
  <c r="A99" i="3"/>
  <c r="B99" i="3"/>
  <c r="C99" i="3"/>
  <c r="F99" i="3"/>
  <c r="G99" i="3"/>
  <c r="H99" i="3"/>
  <c r="Q99" i="3"/>
  <c r="T99" i="3"/>
  <c r="K99" i="6" s="1"/>
  <c r="A100" i="3"/>
  <c r="B100" i="3"/>
  <c r="C100" i="3"/>
  <c r="F100" i="3"/>
  <c r="G100" i="3"/>
  <c r="H100" i="3"/>
  <c r="Q100" i="3"/>
  <c r="T100" i="3"/>
  <c r="K100" i="6" s="1"/>
  <c r="A101" i="3"/>
  <c r="B101" i="3"/>
  <c r="C101" i="3"/>
  <c r="F101" i="3"/>
  <c r="G101" i="3"/>
  <c r="H101" i="3"/>
  <c r="Q101" i="3"/>
  <c r="T101" i="3"/>
  <c r="K101" i="6" s="1"/>
  <c r="A102" i="3"/>
  <c r="B102" i="3"/>
  <c r="C102" i="3"/>
  <c r="F102" i="3"/>
  <c r="G102" i="3"/>
  <c r="H102" i="3"/>
  <c r="Q102" i="3"/>
  <c r="T102" i="3"/>
  <c r="K102" i="6" s="1"/>
  <c r="A103" i="3"/>
  <c r="B103" i="3"/>
  <c r="C103" i="3"/>
  <c r="F103" i="3"/>
  <c r="G103" i="3"/>
  <c r="H103" i="3"/>
  <c r="Q103" i="3"/>
  <c r="T103" i="3"/>
  <c r="K103" i="6" s="1"/>
  <c r="A104" i="3"/>
  <c r="B104" i="3"/>
  <c r="C104" i="3"/>
  <c r="F104" i="3"/>
  <c r="G104" i="3"/>
  <c r="H104" i="3"/>
  <c r="Q104" i="3"/>
  <c r="T104" i="3"/>
  <c r="K104" i="6" s="1"/>
  <c r="A105" i="3"/>
  <c r="B105" i="3"/>
  <c r="C105" i="3"/>
  <c r="F105" i="3"/>
  <c r="G105" i="3"/>
  <c r="H105" i="3"/>
  <c r="Q105" i="3"/>
  <c r="T105" i="3"/>
  <c r="K105" i="6" s="1"/>
  <c r="A106" i="3"/>
  <c r="B106" i="3"/>
  <c r="C106" i="3"/>
  <c r="F106" i="3"/>
  <c r="G106" i="3"/>
  <c r="H106" i="3"/>
  <c r="Q106" i="3"/>
  <c r="T106" i="3"/>
  <c r="K106" i="6" s="1"/>
  <c r="A107" i="3"/>
  <c r="B107" i="3"/>
  <c r="C107" i="3"/>
  <c r="F107" i="3"/>
  <c r="G107" i="3"/>
  <c r="H107" i="3"/>
  <c r="Q107" i="3"/>
  <c r="T107" i="3"/>
  <c r="K107" i="6" s="1"/>
  <c r="A108" i="3"/>
  <c r="B108" i="3"/>
  <c r="C108" i="3"/>
  <c r="F108" i="3"/>
  <c r="G108" i="3"/>
  <c r="H108" i="3"/>
  <c r="Q108" i="3"/>
  <c r="T108" i="3"/>
  <c r="K108" i="6" s="1"/>
  <c r="A109" i="3"/>
  <c r="B109" i="3"/>
  <c r="C109" i="3"/>
  <c r="F109" i="3"/>
  <c r="G109" i="3"/>
  <c r="H109" i="3"/>
  <c r="Q109" i="3"/>
  <c r="T109" i="3"/>
  <c r="K109" i="6" s="1"/>
  <c r="A110" i="3"/>
  <c r="B110" i="3"/>
  <c r="C110" i="3"/>
  <c r="F110" i="3"/>
  <c r="G110" i="3"/>
  <c r="H110" i="3"/>
  <c r="Q110" i="3"/>
  <c r="T110" i="3"/>
  <c r="K110" i="6" s="1"/>
  <c r="A111" i="3"/>
  <c r="B111" i="3"/>
  <c r="C111" i="3"/>
  <c r="F111" i="3"/>
  <c r="G111" i="3"/>
  <c r="H111" i="3"/>
  <c r="Q111" i="3"/>
  <c r="T111" i="3"/>
  <c r="K111" i="6" s="1"/>
  <c r="A112" i="3"/>
  <c r="B112" i="3"/>
  <c r="C112" i="3"/>
  <c r="F112" i="3"/>
  <c r="G112" i="3"/>
  <c r="H112" i="3"/>
  <c r="Q112" i="3"/>
  <c r="T112" i="3"/>
  <c r="K112" i="6" s="1"/>
  <c r="A113" i="3"/>
  <c r="B113" i="3"/>
  <c r="C113" i="3"/>
  <c r="F113" i="3"/>
  <c r="G113" i="3"/>
  <c r="H113" i="3"/>
  <c r="Q113" i="3"/>
  <c r="T113" i="3"/>
  <c r="K113" i="6" s="1"/>
  <c r="A114" i="3"/>
  <c r="B114" i="3"/>
  <c r="C114" i="3"/>
  <c r="F114" i="3"/>
  <c r="G114" i="3"/>
  <c r="H114" i="3"/>
  <c r="Q114" i="3"/>
  <c r="T114" i="3"/>
  <c r="K114" i="6" s="1"/>
  <c r="A115" i="3"/>
  <c r="B115" i="3"/>
  <c r="C115" i="3"/>
  <c r="F115" i="3"/>
  <c r="G115" i="3"/>
  <c r="H115" i="3"/>
  <c r="Q115" i="3"/>
  <c r="T115" i="3"/>
  <c r="K115" i="6" s="1"/>
  <c r="A116" i="3"/>
  <c r="B116" i="3"/>
  <c r="C116" i="3"/>
  <c r="F116" i="3"/>
  <c r="G116" i="3"/>
  <c r="H116" i="3"/>
  <c r="Q116" i="3"/>
  <c r="T116" i="3"/>
  <c r="K116" i="6" s="1"/>
  <c r="A117" i="3"/>
  <c r="B117" i="3"/>
  <c r="C117" i="3"/>
  <c r="F117" i="3"/>
  <c r="G117" i="3"/>
  <c r="H117" i="3"/>
  <c r="Q117" i="3"/>
  <c r="T117" i="3"/>
  <c r="K117" i="6" s="1"/>
  <c r="A118" i="3"/>
  <c r="B118" i="3"/>
  <c r="C118" i="3"/>
  <c r="F118" i="3"/>
  <c r="G118" i="3"/>
  <c r="H118" i="3"/>
  <c r="Q118" i="3"/>
  <c r="T118" i="3"/>
  <c r="K118" i="6" s="1"/>
  <c r="A119" i="3"/>
  <c r="B119" i="3"/>
  <c r="C119" i="3"/>
  <c r="F119" i="3"/>
  <c r="G119" i="3"/>
  <c r="H119" i="3"/>
  <c r="Q119" i="3"/>
  <c r="T119" i="3"/>
  <c r="K119" i="6" s="1"/>
  <c r="A120" i="3"/>
  <c r="B120" i="3"/>
  <c r="C120" i="3"/>
  <c r="F120" i="3"/>
  <c r="G120" i="3"/>
  <c r="H120" i="3"/>
  <c r="Q120" i="3"/>
  <c r="T120" i="3"/>
  <c r="K120" i="6" s="1"/>
  <c r="A121" i="3"/>
  <c r="B121" i="3"/>
  <c r="C121" i="3"/>
  <c r="F121" i="3"/>
  <c r="G121" i="3"/>
  <c r="H121" i="3"/>
  <c r="Q121" i="3"/>
  <c r="T121" i="3"/>
  <c r="K121" i="6" s="1"/>
  <c r="A122" i="3"/>
  <c r="B122" i="3"/>
  <c r="C122" i="3"/>
  <c r="F122" i="3"/>
  <c r="G122" i="3"/>
  <c r="H122" i="3"/>
  <c r="Q122" i="3"/>
  <c r="T122" i="3"/>
  <c r="K122" i="6" s="1"/>
  <c r="A123" i="3"/>
  <c r="B123" i="3"/>
  <c r="C123" i="3"/>
  <c r="F123" i="3"/>
  <c r="G123" i="3"/>
  <c r="H123" i="3"/>
  <c r="Q123" i="3"/>
  <c r="T123" i="3"/>
  <c r="K123" i="6" s="1"/>
  <c r="A124" i="3"/>
  <c r="B124" i="3"/>
  <c r="C124" i="3"/>
  <c r="F124" i="3"/>
  <c r="G124" i="3"/>
  <c r="H124" i="3"/>
  <c r="Q124" i="3"/>
  <c r="T124" i="3"/>
  <c r="K124" i="6" s="1"/>
  <c r="A125" i="3"/>
  <c r="B125" i="3"/>
  <c r="C125" i="3"/>
  <c r="F125" i="3"/>
  <c r="G125" i="3"/>
  <c r="H125" i="3"/>
  <c r="Q125" i="3"/>
  <c r="T125" i="3"/>
  <c r="K125" i="6" s="1"/>
  <c r="A126" i="3"/>
  <c r="B126" i="3"/>
  <c r="C126" i="3"/>
  <c r="F126" i="3"/>
  <c r="G126" i="3"/>
  <c r="H126" i="3"/>
  <c r="Q126" i="3"/>
  <c r="T126" i="3"/>
  <c r="K126" i="6" s="1"/>
  <c r="A127" i="3"/>
  <c r="B127" i="3"/>
  <c r="C127" i="3"/>
  <c r="F127" i="3"/>
  <c r="G127" i="3"/>
  <c r="H127" i="3"/>
  <c r="Q127" i="3"/>
  <c r="T127" i="3"/>
  <c r="K127" i="6" s="1"/>
  <c r="A128" i="3"/>
  <c r="B128" i="3"/>
  <c r="C128" i="3"/>
  <c r="F128" i="3"/>
  <c r="G128" i="3"/>
  <c r="H128" i="3"/>
  <c r="Q128" i="3"/>
  <c r="T128" i="3"/>
  <c r="K128" i="6" s="1"/>
  <c r="A129" i="3"/>
  <c r="B129" i="3"/>
  <c r="C129" i="3"/>
  <c r="F129" i="3"/>
  <c r="G129" i="3"/>
  <c r="H129" i="3"/>
  <c r="Q129" i="3"/>
  <c r="T129" i="3"/>
  <c r="K129" i="6" s="1"/>
  <c r="A130" i="3"/>
  <c r="B130" i="3"/>
  <c r="C130" i="3"/>
  <c r="F130" i="3"/>
  <c r="G130" i="3"/>
  <c r="H130" i="3"/>
  <c r="Q130" i="3"/>
  <c r="T130" i="3"/>
  <c r="K130" i="6" s="1"/>
  <c r="A131" i="3"/>
  <c r="B131" i="3"/>
  <c r="C131" i="3"/>
  <c r="F131" i="3"/>
  <c r="G131" i="3"/>
  <c r="H131" i="3"/>
  <c r="Q131" i="3"/>
  <c r="T131" i="3"/>
  <c r="K131" i="6" s="1"/>
  <c r="A132" i="3"/>
  <c r="B132" i="3"/>
  <c r="C132" i="3"/>
  <c r="F132" i="3"/>
  <c r="G132" i="3"/>
  <c r="H132" i="3"/>
  <c r="Q132" i="3"/>
  <c r="T132" i="3"/>
  <c r="K132" i="6" s="1"/>
  <c r="A133" i="3"/>
  <c r="B133" i="3"/>
  <c r="C133" i="3"/>
  <c r="F133" i="3"/>
  <c r="G133" i="3"/>
  <c r="H133" i="3"/>
  <c r="Q133" i="3"/>
  <c r="T133" i="3"/>
  <c r="K133" i="6" s="1"/>
  <c r="A134" i="3"/>
  <c r="B134" i="3"/>
  <c r="C134" i="3"/>
  <c r="F134" i="3"/>
  <c r="G134" i="3"/>
  <c r="H134" i="3"/>
  <c r="Q134" i="3"/>
  <c r="T134" i="3"/>
  <c r="K134" i="6" s="1"/>
  <c r="A135" i="3"/>
  <c r="B135" i="3"/>
  <c r="C135" i="3"/>
  <c r="F135" i="3"/>
  <c r="G135" i="3"/>
  <c r="H135" i="3"/>
  <c r="Q135" i="3"/>
  <c r="T135" i="3"/>
  <c r="K135" i="6" s="1"/>
  <c r="A136" i="3"/>
  <c r="B136" i="3"/>
  <c r="C136" i="3"/>
  <c r="F136" i="3"/>
  <c r="G136" i="3"/>
  <c r="H136" i="3"/>
  <c r="Q136" i="3"/>
  <c r="T136" i="3"/>
  <c r="K136" i="6" s="1"/>
  <c r="A137" i="3"/>
  <c r="B137" i="3"/>
  <c r="C137" i="3"/>
  <c r="F137" i="3"/>
  <c r="G137" i="3"/>
  <c r="H137" i="3"/>
  <c r="Q137" i="3"/>
  <c r="T137" i="3"/>
  <c r="K137" i="6" s="1"/>
  <c r="A138" i="3"/>
  <c r="B138" i="3"/>
  <c r="C138" i="3"/>
  <c r="F138" i="3"/>
  <c r="G138" i="3"/>
  <c r="H138" i="3"/>
  <c r="Q138" i="3"/>
  <c r="T138" i="3"/>
  <c r="K138" i="6" s="1"/>
  <c r="A139" i="3"/>
  <c r="B139" i="3"/>
  <c r="C139" i="3"/>
  <c r="F139" i="3"/>
  <c r="G139" i="3"/>
  <c r="H139" i="3"/>
  <c r="Q139" i="3"/>
  <c r="T139" i="3"/>
  <c r="K139" i="6" s="1"/>
  <c r="A140" i="3"/>
  <c r="B140" i="3"/>
  <c r="C140" i="3"/>
  <c r="F140" i="3"/>
  <c r="G140" i="3"/>
  <c r="H140" i="3"/>
  <c r="Q140" i="3"/>
  <c r="T140" i="3"/>
  <c r="K140" i="6" s="1"/>
  <c r="A141" i="3"/>
  <c r="B141" i="3"/>
  <c r="C141" i="3"/>
  <c r="F141" i="3"/>
  <c r="G141" i="3"/>
  <c r="H141" i="3"/>
  <c r="Q141" i="3"/>
  <c r="T141" i="3"/>
  <c r="K141" i="6" s="1"/>
  <c r="A142" i="3"/>
  <c r="B142" i="3"/>
  <c r="C142" i="3"/>
  <c r="F142" i="3"/>
  <c r="G142" i="3"/>
  <c r="H142" i="3"/>
  <c r="Q142" i="3"/>
  <c r="T142" i="3"/>
  <c r="K142" i="6" s="1"/>
  <c r="A143" i="3"/>
  <c r="B143" i="3"/>
  <c r="C143" i="3"/>
  <c r="F143" i="3"/>
  <c r="G143" i="3"/>
  <c r="H143" i="3"/>
  <c r="Q143" i="3"/>
  <c r="T143" i="3"/>
  <c r="K143" i="6" s="1"/>
  <c r="A144" i="3"/>
  <c r="B144" i="3"/>
  <c r="C144" i="3"/>
  <c r="F144" i="3"/>
  <c r="G144" i="3"/>
  <c r="H144" i="3"/>
  <c r="Q144" i="3"/>
  <c r="T144" i="3"/>
  <c r="K144" i="6" s="1"/>
  <c r="A145" i="3"/>
  <c r="B145" i="3"/>
  <c r="C145" i="3"/>
  <c r="F145" i="3"/>
  <c r="G145" i="3"/>
  <c r="H145" i="3"/>
  <c r="Q145" i="3"/>
  <c r="T145" i="3"/>
  <c r="K145" i="6" s="1"/>
  <c r="A146" i="3"/>
  <c r="B146" i="3"/>
  <c r="C146" i="3"/>
  <c r="F146" i="3"/>
  <c r="G146" i="3"/>
  <c r="H146" i="3"/>
  <c r="Q146" i="3"/>
  <c r="T146" i="3"/>
  <c r="K146" i="6" s="1"/>
  <c r="A147" i="3"/>
  <c r="B147" i="3"/>
  <c r="C147" i="3"/>
  <c r="F147" i="3"/>
  <c r="G147" i="3"/>
  <c r="H147" i="3"/>
  <c r="Q147" i="3"/>
  <c r="T147" i="3"/>
  <c r="K147" i="6" s="1"/>
  <c r="A148" i="3"/>
  <c r="B148" i="3"/>
  <c r="C148" i="3"/>
  <c r="F148" i="3"/>
  <c r="G148" i="3"/>
  <c r="H148" i="3"/>
  <c r="Q148" i="3"/>
  <c r="T148" i="3"/>
  <c r="K148" i="6" s="1"/>
  <c r="A149" i="3"/>
  <c r="B149" i="3"/>
  <c r="C149" i="3"/>
  <c r="F149" i="3"/>
  <c r="G149" i="3"/>
  <c r="H149" i="3"/>
  <c r="Q149" i="3"/>
  <c r="T149" i="3"/>
  <c r="K149" i="6" s="1"/>
  <c r="A150" i="3"/>
  <c r="B150" i="3"/>
  <c r="C150" i="3"/>
  <c r="F150" i="3"/>
  <c r="G150" i="3"/>
  <c r="H150" i="3"/>
  <c r="Q150" i="3"/>
  <c r="T150" i="3"/>
  <c r="K150" i="6" s="1"/>
  <c r="A151" i="3"/>
  <c r="B151" i="3"/>
  <c r="C151" i="3"/>
  <c r="F151" i="3"/>
  <c r="G151" i="3"/>
  <c r="H151" i="3"/>
  <c r="Q151" i="3"/>
  <c r="T151" i="3"/>
  <c r="K151" i="6" s="1"/>
  <c r="A152" i="3"/>
  <c r="B152" i="3"/>
  <c r="C152" i="3"/>
  <c r="F152" i="3"/>
  <c r="G152" i="3"/>
  <c r="H152" i="3"/>
  <c r="Q152" i="3"/>
  <c r="T152" i="3"/>
  <c r="K152" i="6" s="1"/>
  <c r="A30" i="3"/>
  <c r="A29" i="3"/>
  <c r="F6" i="3"/>
  <c r="F7" i="3"/>
  <c r="F8" i="3"/>
  <c r="F9" i="3"/>
  <c r="F10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4" i="1"/>
  <c r="I15" i="1"/>
  <c r="I17" i="1"/>
  <c r="I22" i="1"/>
  <c r="I24" i="1"/>
  <c r="I25" i="1"/>
  <c r="I29" i="1"/>
  <c r="I30" i="1"/>
  <c r="I31" i="1"/>
  <c r="I32" i="1"/>
  <c r="I33" i="1"/>
  <c r="I34" i="1"/>
  <c r="I35" i="1"/>
  <c r="I36" i="1"/>
  <c r="I37" i="1"/>
  <c r="I38" i="1"/>
  <c r="I39" i="1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6" i="3"/>
  <c r="B7" i="3"/>
  <c r="C7" i="3"/>
  <c r="B8" i="3"/>
  <c r="C8" i="3"/>
  <c r="B9" i="3"/>
  <c r="C9" i="3"/>
  <c r="B10" i="3"/>
  <c r="C10" i="3"/>
  <c r="B11" i="3"/>
  <c r="C11" i="3"/>
  <c r="B12" i="3"/>
  <c r="C12" i="3"/>
  <c r="B13" i="3"/>
  <c r="C13" i="3"/>
  <c r="B14" i="3"/>
  <c r="C14" i="3"/>
  <c r="B15" i="3"/>
  <c r="C15" i="3"/>
  <c r="B16" i="3"/>
  <c r="C16" i="3"/>
  <c r="B17" i="3"/>
  <c r="C17" i="3"/>
  <c r="B18" i="3"/>
  <c r="C18" i="3"/>
  <c r="B19" i="3"/>
  <c r="C19" i="3"/>
  <c r="B20" i="3"/>
  <c r="C20" i="3"/>
  <c r="B21" i="3"/>
  <c r="C21" i="3"/>
  <c r="B22" i="3"/>
  <c r="C22" i="3"/>
  <c r="B23" i="3"/>
  <c r="C23" i="3"/>
  <c r="B24" i="3"/>
  <c r="C24" i="3"/>
  <c r="B25" i="3"/>
  <c r="C25" i="3"/>
  <c r="B26" i="3"/>
  <c r="C26" i="3"/>
  <c r="B27" i="3"/>
  <c r="C27" i="3"/>
  <c r="B28" i="3"/>
  <c r="C28" i="3"/>
  <c r="B29" i="3"/>
  <c r="C29" i="3"/>
  <c r="B30" i="3"/>
  <c r="C30" i="3"/>
  <c r="B31" i="3"/>
  <c r="C31" i="3"/>
  <c r="B32" i="3"/>
  <c r="C32" i="3"/>
  <c r="B33" i="3"/>
  <c r="C33" i="3"/>
  <c r="B34" i="3"/>
  <c r="C34" i="3"/>
  <c r="B35" i="3"/>
  <c r="C35" i="3"/>
  <c r="B36" i="3"/>
  <c r="C36" i="3"/>
  <c r="B37" i="3"/>
  <c r="C37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31" i="3"/>
  <c r="A32" i="3"/>
  <c r="A33" i="3"/>
  <c r="A34" i="3"/>
  <c r="A35" i="3"/>
  <c r="A36" i="3"/>
  <c r="A37" i="3"/>
  <c r="A6" i="3"/>
  <c r="B6" i="3"/>
  <c r="C6" i="3"/>
  <c r="D110" i="9" l="1"/>
  <c r="J44" i="2"/>
  <c r="E90" i="9"/>
  <c r="M127" i="3"/>
  <c r="N127" i="3"/>
  <c r="M103" i="3"/>
  <c r="N103" i="3"/>
  <c r="M71" i="3"/>
  <c r="N71" i="3"/>
  <c r="N26" i="3"/>
  <c r="M26" i="3"/>
  <c r="N110" i="3"/>
  <c r="M110" i="3"/>
  <c r="M46" i="3"/>
  <c r="N46" i="3"/>
  <c r="M36" i="3"/>
  <c r="N36" i="3"/>
  <c r="M141" i="3"/>
  <c r="N141" i="3"/>
  <c r="M117" i="3"/>
  <c r="N117" i="3"/>
  <c r="M85" i="3"/>
  <c r="N85" i="3"/>
  <c r="M53" i="3"/>
  <c r="N53" i="3"/>
  <c r="N30" i="3"/>
  <c r="M30" i="3"/>
  <c r="M119" i="3"/>
  <c r="N119" i="3"/>
  <c r="N87" i="3"/>
  <c r="M87" i="3"/>
  <c r="N126" i="3"/>
  <c r="M126" i="3"/>
  <c r="N78" i="3"/>
  <c r="M78" i="3"/>
  <c r="M149" i="3"/>
  <c r="N149" i="3"/>
  <c r="M125" i="3"/>
  <c r="N125" i="3"/>
  <c r="N101" i="3"/>
  <c r="M101" i="3"/>
  <c r="M77" i="3"/>
  <c r="N77" i="3"/>
  <c r="M61" i="3"/>
  <c r="N61" i="3"/>
  <c r="M35" i="3"/>
  <c r="N35" i="3"/>
  <c r="N23" i="3"/>
  <c r="M23" i="3"/>
  <c r="M148" i="3"/>
  <c r="N148" i="3"/>
  <c r="N140" i="3"/>
  <c r="M140" i="3"/>
  <c r="N132" i="3"/>
  <c r="M132" i="3"/>
  <c r="N124" i="3"/>
  <c r="M124" i="3"/>
  <c r="N116" i="3"/>
  <c r="M116" i="3"/>
  <c r="N108" i="3"/>
  <c r="M108" i="3"/>
  <c r="M100" i="3"/>
  <c r="N100" i="3"/>
  <c r="M92" i="3"/>
  <c r="N92" i="3"/>
  <c r="M84" i="3"/>
  <c r="N84" i="3"/>
  <c r="N76" i="3"/>
  <c r="M76" i="3"/>
  <c r="M68" i="3"/>
  <c r="N68" i="3"/>
  <c r="N60" i="3"/>
  <c r="M60" i="3"/>
  <c r="N52" i="3"/>
  <c r="M52" i="3"/>
  <c r="M44" i="3"/>
  <c r="N44" i="3"/>
  <c r="M10" i="3"/>
  <c r="N10" i="3"/>
  <c r="N38" i="3"/>
  <c r="M38" i="3"/>
  <c r="M111" i="3"/>
  <c r="N111" i="3"/>
  <c r="M63" i="3"/>
  <c r="N63" i="3"/>
  <c r="M142" i="3"/>
  <c r="N142" i="3"/>
  <c r="M86" i="3"/>
  <c r="N86" i="3"/>
  <c r="N25" i="3"/>
  <c r="M25" i="3"/>
  <c r="M133" i="3"/>
  <c r="N133" i="3"/>
  <c r="N109" i="3"/>
  <c r="M109" i="3"/>
  <c r="N93" i="3"/>
  <c r="M93" i="3"/>
  <c r="M69" i="3"/>
  <c r="N69" i="3"/>
  <c r="N45" i="3"/>
  <c r="M45" i="3"/>
  <c r="N34" i="3"/>
  <c r="M34" i="3"/>
  <c r="M18" i="3"/>
  <c r="N18" i="3"/>
  <c r="N147" i="3"/>
  <c r="M147" i="3"/>
  <c r="N139" i="3"/>
  <c r="M139" i="3"/>
  <c r="M131" i="3"/>
  <c r="N131" i="3"/>
  <c r="M123" i="3"/>
  <c r="N123" i="3"/>
  <c r="M115" i="3"/>
  <c r="N115" i="3"/>
  <c r="M107" i="3"/>
  <c r="N107" i="3"/>
  <c r="N99" i="3"/>
  <c r="M99" i="3"/>
  <c r="N91" i="3"/>
  <c r="M91" i="3"/>
  <c r="N83" i="3"/>
  <c r="M83" i="3"/>
  <c r="N75" i="3"/>
  <c r="M75" i="3"/>
  <c r="M67" i="3"/>
  <c r="N67" i="3"/>
  <c r="M59" i="3"/>
  <c r="N59" i="3"/>
  <c r="M51" i="3"/>
  <c r="N51" i="3"/>
  <c r="M43" i="3"/>
  <c r="N43" i="3"/>
  <c r="N143" i="3"/>
  <c r="M143" i="3"/>
  <c r="M55" i="3"/>
  <c r="N55" i="3"/>
  <c r="N134" i="3"/>
  <c r="M134" i="3"/>
  <c r="N102" i="3"/>
  <c r="M102" i="3"/>
  <c r="N54" i="3"/>
  <c r="M54" i="3"/>
  <c r="M16" i="3"/>
  <c r="N16" i="3"/>
  <c r="N138" i="3"/>
  <c r="M138" i="3"/>
  <c r="N122" i="3"/>
  <c r="M122" i="3"/>
  <c r="N106" i="3"/>
  <c r="M106" i="3"/>
  <c r="N98" i="3"/>
  <c r="M98" i="3"/>
  <c r="N90" i="3"/>
  <c r="M90" i="3"/>
  <c r="N82" i="3"/>
  <c r="M82" i="3"/>
  <c r="M66" i="3"/>
  <c r="N66" i="3"/>
  <c r="N58" i="3"/>
  <c r="M58" i="3"/>
  <c r="N50" i="3"/>
  <c r="M50" i="3"/>
  <c r="N42" i="3"/>
  <c r="M42" i="3"/>
  <c r="P42" i="3" s="1"/>
  <c r="N135" i="3"/>
  <c r="M135" i="3"/>
  <c r="N95" i="3"/>
  <c r="M95" i="3"/>
  <c r="N79" i="3"/>
  <c r="M79" i="3"/>
  <c r="N37" i="3"/>
  <c r="M37" i="3"/>
  <c r="N118" i="3"/>
  <c r="M118" i="3"/>
  <c r="M70" i="3"/>
  <c r="N70" i="3"/>
  <c r="M33" i="3"/>
  <c r="N33" i="3"/>
  <c r="M146" i="3"/>
  <c r="N146" i="3"/>
  <c r="M130" i="3"/>
  <c r="N130" i="3"/>
  <c r="N114" i="3"/>
  <c r="M114" i="3"/>
  <c r="M74" i="3"/>
  <c r="N74" i="3"/>
  <c r="M40" i="3"/>
  <c r="N40" i="3"/>
  <c r="M32" i="3"/>
  <c r="N32" i="3"/>
  <c r="M15" i="3"/>
  <c r="N15" i="3"/>
  <c r="M145" i="3"/>
  <c r="N145" i="3"/>
  <c r="M137" i="3"/>
  <c r="N137" i="3"/>
  <c r="M129" i="3"/>
  <c r="N129" i="3"/>
  <c r="M121" i="3"/>
  <c r="N121" i="3"/>
  <c r="M113" i="3"/>
  <c r="N113" i="3"/>
  <c r="N105" i="3"/>
  <c r="M105" i="3"/>
  <c r="N97" i="3"/>
  <c r="M97" i="3"/>
  <c r="N89" i="3"/>
  <c r="M89" i="3"/>
  <c r="M81" i="3"/>
  <c r="N81" i="3"/>
  <c r="M73" i="3"/>
  <c r="N73" i="3"/>
  <c r="M65" i="3"/>
  <c r="N65" i="3"/>
  <c r="M57" i="3"/>
  <c r="N57" i="3"/>
  <c r="M49" i="3"/>
  <c r="N49" i="3"/>
  <c r="N41" i="3"/>
  <c r="M41" i="3"/>
  <c r="N151" i="3"/>
  <c r="M151" i="3"/>
  <c r="M47" i="3"/>
  <c r="N47" i="3"/>
  <c r="M150" i="3"/>
  <c r="N150" i="3"/>
  <c r="M94" i="3"/>
  <c r="N94" i="3"/>
  <c r="N62" i="3"/>
  <c r="M62" i="3"/>
  <c r="N39" i="3"/>
  <c r="M39" i="3"/>
  <c r="N31" i="3"/>
  <c r="M31" i="3"/>
  <c r="M152" i="3"/>
  <c r="N152" i="3"/>
  <c r="M144" i="3"/>
  <c r="N144" i="3"/>
  <c r="N136" i="3"/>
  <c r="M136" i="3"/>
  <c r="N128" i="3"/>
  <c r="M128" i="3"/>
  <c r="N120" i="3"/>
  <c r="M120" i="3"/>
  <c r="N112" i="3"/>
  <c r="M112" i="3"/>
  <c r="M104" i="3"/>
  <c r="N104" i="3"/>
  <c r="M96" i="3"/>
  <c r="N96" i="3"/>
  <c r="M88" i="3"/>
  <c r="N88" i="3"/>
  <c r="M80" i="3"/>
  <c r="N80" i="3"/>
  <c r="N72" i="3"/>
  <c r="M72" i="3"/>
  <c r="N64" i="3"/>
  <c r="M64" i="3"/>
  <c r="N56" i="3"/>
  <c r="M56" i="3"/>
  <c r="M48" i="3"/>
  <c r="N48" i="3"/>
  <c r="L124" i="3"/>
  <c r="X124" i="3"/>
  <c r="L116" i="3"/>
  <c r="X116" i="3"/>
  <c r="L84" i="3"/>
  <c r="X84" i="3"/>
  <c r="L60" i="3"/>
  <c r="X60" i="3"/>
  <c r="L52" i="3"/>
  <c r="X52" i="3"/>
  <c r="L147" i="3"/>
  <c r="X147" i="3"/>
  <c r="L107" i="3"/>
  <c r="X107" i="3"/>
  <c r="L99" i="3"/>
  <c r="X99" i="3"/>
  <c r="L83" i="3"/>
  <c r="X83" i="3"/>
  <c r="L67" i="3"/>
  <c r="X67" i="3"/>
  <c r="L43" i="3"/>
  <c r="X43" i="3"/>
  <c r="L35" i="3"/>
  <c r="X35" i="3"/>
  <c r="L146" i="3"/>
  <c r="X146" i="3"/>
  <c r="L130" i="3"/>
  <c r="X130" i="3"/>
  <c r="L114" i="3"/>
  <c r="X114" i="3"/>
  <c r="L82" i="3"/>
  <c r="X82" i="3"/>
  <c r="L58" i="3"/>
  <c r="X58" i="3"/>
  <c r="L42" i="3"/>
  <c r="X42" i="3"/>
  <c r="L26" i="3"/>
  <c r="X26" i="3"/>
  <c r="L18" i="3"/>
  <c r="X18" i="3"/>
  <c r="L10" i="3"/>
  <c r="X10" i="3"/>
  <c r="L145" i="3"/>
  <c r="X145" i="3"/>
  <c r="L137" i="3"/>
  <c r="X137" i="3"/>
  <c r="L129" i="3"/>
  <c r="X129" i="3"/>
  <c r="L121" i="3"/>
  <c r="X121" i="3"/>
  <c r="L113" i="3"/>
  <c r="X113" i="3"/>
  <c r="L89" i="3"/>
  <c r="X89" i="3"/>
  <c r="L81" i="3"/>
  <c r="X81" i="3"/>
  <c r="L41" i="3"/>
  <c r="X41" i="3"/>
  <c r="L33" i="3"/>
  <c r="X33" i="3"/>
  <c r="L25" i="3"/>
  <c r="X25" i="3"/>
  <c r="L152" i="3"/>
  <c r="X152" i="3"/>
  <c r="L136" i="3"/>
  <c r="X136" i="3"/>
  <c r="L112" i="3"/>
  <c r="X112" i="3"/>
  <c r="L96" i="3"/>
  <c r="X96" i="3"/>
  <c r="L80" i="3"/>
  <c r="X80" i="3"/>
  <c r="L72" i="3"/>
  <c r="X72" i="3"/>
  <c r="L64" i="3"/>
  <c r="X64" i="3"/>
  <c r="L48" i="3"/>
  <c r="X48" i="3"/>
  <c r="L40" i="3"/>
  <c r="X40" i="3"/>
  <c r="L32" i="3"/>
  <c r="X32" i="3"/>
  <c r="L16" i="3"/>
  <c r="X16" i="3"/>
  <c r="L111" i="3"/>
  <c r="X111" i="3"/>
  <c r="L103" i="3"/>
  <c r="X103" i="3"/>
  <c r="L71" i="3"/>
  <c r="X71" i="3"/>
  <c r="L55" i="3"/>
  <c r="X55" i="3"/>
  <c r="L39" i="3"/>
  <c r="X39" i="3"/>
  <c r="L31" i="3"/>
  <c r="X31" i="3"/>
  <c r="L23" i="3"/>
  <c r="X23" i="3"/>
  <c r="L15" i="3"/>
  <c r="X15" i="3"/>
  <c r="L7" i="3"/>
  <c r="X7" i="3"/>
  <c r="L134" i="3"/>
  <c r="X134" i="3"/>
  <c r="L110" i="3"/>
  <c r="X110" i="3"/>
  <c r="L94" i="3"/>
  <c r="X94" i="3"/>
  <c r="L70" i="3"/>
  <c r="X70" i="3"/>
  <c r="L62" i="3"/>
  <c r="X62" i="3"/>
  <c r="L149" i="3"/>
  <c r="X149" i="3"/>
  <c r="L141" i="3"/>
  <c r="X141" i="3"/>
  <c r="L133" i="3"/>
  <c r="X133" i="3"/>
  <c r="L125" i="3"/>
  <c r="X125" i="3"/>
  <c r="L117" i="3"/>
  <c r="X117" i="3"/>
  <c r="L109" i="3"/>
  <c r="X109" i="3"/>
  <c r="L101" i="3"/>
  <c r="X101" i="3"/>
  <c r="L93" i="3"/>
  <c r="X93" i="3"/>
  <c r="L85" i="3"/>
  <c r="X85" i="3"/>
  <c r="L77" i="3"/>
  <c r="X77" i="3"/>
  <c r="L69" i="3"/>
  <c r="X69" i="3"/>
  <c r="L61" i="3"/>
  <c r="X61" i="3"/>
  <c r="L53" i="3"/>
  <c r="X53" i="3"/>
  <c r="L45" i="3"/>
  <c r="X45" i="3"/>
  <c r="L37" i="3"/>
  <c r="X37" i="3"/>
  <c r="I6" i="1"/>
  <c r="K103" i="3"/>
  <c r="H103" i="6" s="1"/>
  <c r="K39" i="3"/>
  <c r="H39" i="6" s="1"/>
  <c r="K111" i="3"/>
  <c r="H111" i="6" s="1"/>
  <c r="K148" i="3"/>
  <c r="H148" i="6" s="1"/>
  <c r="L148" i="3"/>
  <c r="K140" i="3"/>
  <c r="H140" i="6" s="1"/>
  <c r="L140" i="3"/>
  <c r="K132" i="3"/>
  <c r="H132" i="6" s="1"/>
  <c r="L132" i="3"/>
  <c r="K108" i="3"/>
  <c r="H108" i="6" s="1"/>
  <c r="L108" i="3"/>
  <c r="K100" i="3"/>
  <c r="H100" i="6" s="1"/>
  <c r="L100" i="3"/>
  <c r="K92" i="3"/>
  <c r="H92" i="6" s="1"/>
  <c r="L92" i="3"/>
  <c r="K76" i="3"/>
  <c r="H76" i="6" s="1"/>
  <c r="L76" i="3"/>
  <c r="K68" i="3"/>
  <c r="H68" i="6" s="1"/>
  <c r="L68" i="3"/>
  <c r="K44" i="3"/>
  <c r="H44" i="6" s="1"/>
  <c r="L44" i="3"/>
  <c r="K36" i="3"/>
  <c r="H36" i="6" s="1"/>
  <c r="L36" i="3"/>
  <c r="I27" i="1"/>
  <c r="L28" i="3"/>
  <c r="I19" i="1"/>
  <c r="L20" i="3"/>
  <c r="I11" i="1"/>
  <c r="L12" i="3"/>
  <c r="K139" i="3"/>
  <c r="H139" i="6" s="1"/>
  <c r="L139" i="3"/>
  <c r="K131" i="3"/>
  <c r="H131" i="6" s="1"/>
  <c r="L131" i="3"/>
  <c r="K123" i="3"/>
  <c r="H123" i="6" s="1"/>
  <c r="L123" i="3"/>
  <c r="K115" i="3"/>
  <c r="H115" i="6" s="1"/>
  <c r="L115" i="3"/>
  <c r="K91" i="3"/>
  <c r="H91" i="6" s="1"/>
  <c r="L91" i="3"/>
  <c r="K75" i="3"/>
  <c r="H75" i="6" s="1"/>
  <c r="L75" i="3"/>
  <c r="K59" i="3"/>
  <c r="H59" i="6" s="1"/>
  <c r="L59" i="3"/>
  <c r="K51" i="3"/>
  <c r="H51" i="6" s="1"/>
  <c r="L51" i="3"/>
  <c r="I26" i="1"/>
  <c r="L27" i="3"/>
  <c r="I18" i="1"/>
  <c r="L19" i="3"/>
  <c r="I10" i="1"/>
  <c r="L11" i="3"/>
  <c r="K138" i="3"/>
  <c r="H138" i="6" s="1"/>
  <c r="L138" i="3"/>
  <c r="K122" i="3"/>
  <c r="H122" i="6" s="1"/>
  <c r="L122" i="3"/>
  <c r="K106" i="3"/>
  <c r="H106" i="6" s="1"/>
  <c r="L106" i="3"/>
  <c r="K98" i="3"/>
  <c r="H98" i="6" s="1"/>
  <c r="L98" i="3"/>
  <c r="K90" i="3"/>
  <c r="H90" i="6" s="1"/>
  <c r="L90" i="3"/>
  <c r="K74" i="3"/>
  <c r="H74" i="6" s="1"/>
  <c r="L74" i="3"/>
  <c r="K66" i="3"/>
  <c r="H66" i="6" s="1"/>
  <c r="L66" i="3"/>
  <c r="K50" i="3"/>
  <c r="H50" i="6" s="1"/>
  <c r="L50" i="3"/>
  <c r="K34" i="3"/>
  <c r="H34" i="6" s="1"/>
  <c r="L34" i="3"/>
  <c r="I5" i="1"/>
  <c r="L6" i="3"/>
  <c r="K105" i="3"/>
  <c r="H105" i="6" s="1"/>
  <c r="L105" i="3"/>
  <c r="K97" i="3"/>
  <c r="H97" i="6" s="1"/>
  <c r="L97" i="3"/>
  <c r="K73" i="3"/>
  <c r="H73" i="6" s="1"/>
  <c r="L73" i="3"/>
  <c r="K65" i="3"/>
  <c r="H65" i="6" s="1"/>
  <c r="L65" i="3"/>
  <c r="K57" i="3"/>
  <c r="H57" i="6" s="1"/>
  <c r="L57" i="3"/>
  <c r="K49" i="3"/>
  <c r="H49" i="6" s="1"/>
  <c r="L49" i="3"/>
  <c r="I16" i="1"/>
  <c r="L17" i="3"/>
  <c r="I8" i="1"/>
  <c r="L9" i="3"/>
  <c r="K144" i="3"/>
  <c r="H144" i="6" s="1"/>
  <c r="L144" i="3"/>
  <c r="K128" i="3"/>
  <c r="H128" i="6" s="1"/>
  <c r="L128" i="3"/>
  <c r="K120" i="3"/>
  <c r="H120" i="6" s="1"/>
  <c r="L120" i="3"/>
  <c r="K104" i="3"/>
  <c r="H104" i="6" s="1"/>
  <c r="L104" i="3"/>
  <c r="K88" i="3"/>
  <c r="H88" i="6" s="1"/>
  <c r="L88" i="3"/>
  <c r="K56" i="3"/>
  <c r="H56" i="6" s="1"/>
  <c r="L56" i="3"/>
  <c r="I23" i="1"/>
  <c r="L24" i="3"/>
  <c r="I7" i="1"/>
  <c r="L8" i="3"/>
  <c r="K151" i="3"/>
  <c r="H151" i="6" s="1"/>
  <c r="L151" i="3"/>
  <c r="K143" i="3"/>
  <c r="H143" i="6" s="1"/>
  <c r="L143" i="3"/>
  <c r="K135" i="3"/>
  <c r="H135" i="6" s="1"/>
  <c r="L135" i="3"/>
  <c r="K127" i="3"/>
  <c r="H127" i="6" s="1"/>
  <c r="L127" i="3"/>
  <c r="K119" i="3"/>
  <c r="H119" i="6" s="1"/>
  <c r="L119" i="3"/>
  <c r="K95" i="3"/>
  <c r="H95" i="6" s="1"/>
  <c r="L95" i="3"/>
  <c r="K87" i="3"/>
  <c r="H87" i="6" s="1"/>
  <c r="L87" i="3"/>
  <c r="K79" i="3"/>
  <c r="H79" i="6" s="1"/>
  <c r="L79" i="3"/>
  <c r="K63" i="3"/>
  <c r="H63" i="6" s="1"/>
  <c r="L63" i="3"/>
  <c r="K47" i="3"/>
  <c r="H47" i="6" s="1"/>
  <c r="L47" i="3"/>
  <c r="K150" i="3"/>
  <c r="H150" i="6" s="1"/>
  <c r="L150" i="3"/>
  <c r="K142" i="3"/>
  <c r="H142" i="6" s="1"/>
  <c r="L142" i="3"/>
  <c r="K126" i="3"/>
  <c r="H126" i="6" s="1"/>
  <c r="L126" i="3"/>
  <c r="K118" i="3"/>
  <c r="H118" i="6" s="1"/>
  <c r="L118" i="3"/>
  <c r="K102" i="3"/>
  <c r="H102" i="6" s="1"/>
  <c r="L102" i="3"/>
  <c r="K86" i="3"/>
  <c r="H86" i="6" s="1"/>
  <c r="L86" i="3"/>
  <c r="K78" i="3"/>
  <c r="H78" i="6" s="1"/>
  <c r="L78" i="3"/>
  <c r="K54" i="3"/>
  <c r="H54" i="6" s="1"/>
  <c r="L54" i="3"/>
  <c r="K46" i="3"/>
  <c r="H46" i="6" s="1"/>
  <c r="L46" i="3"/>
  <c r="K38" i="3"/>
  <c r="H38" i="6" s="1"/>
  <c r="L38" i="3"/>
  <c r="K30" i="3"/>
  <c r="H30" i="6" s="1"/>
  <c r="L30" i="3"/>
  <c r="I21" i="1"/>
  <c r="L22" i="3"/>
  <c r="I13" i="1"/>
  <c r="L14" i="3"/>
  <c r="I28" i="1"/>
  <c r="L29" i="3"/>
  <c r="I20" i="1"/>
  <c r="L21" i="3"/>
  <c r="I12" i="1"/>
  <c r="L13" i="3"/>
  <c r="K55" i="3"/>
  <c r="H55" i="6" s="1"/>
  <c r="K71" i="3"/>
  <c r="H71" i="6" s="1"/>
  <c r="K130" i="3"/>
  <c r="H130" i="6" s="1"/>
  <c r="O35" i="3"/>
  <c r="O101" i="3"/>
  <c r="O93" i="3"/>
  <c r="O69" i="3"/>
  <c r="O61" i="3"/>
  <c r="O34" i="3"/>
  <c r="O31" i="3"/>
  <c r="O120" i="3"/>
  <c r="K146" i="3"/>
  <c r="H146" i="6" s="1"/>
  <c r="K114" i="3"/>
  <c r="H114" i="6" s="1"/>
  <c r="K82" i="3"/>
  <c r="H82" i="6" s="1"/>
  <c r="K58" i="3"/>
  <c r="H58" i="6" s="1"/>
  <c r="K145" i="3"/>
  <c r="H145" i="6" s="1"/>
  <c r="K137" i="3"/>
  <c r="H137" i="6" s="1"/>
  <c r="K129" i="3"/>
  <c r="H129" i="6" s="1"/>
  <c r="K121" i="3"/>
  <c r="H121" i="6" s="1"/>
  <c r="K113" i="3"/>
  <c r="H113" i="6" s="1"/>
  <c r="K81" i="3"/>
  <c r="H81" i="6" s="1"/>
  <c r="K89" i="3"/>
  <c r="H89" i="6" s="1"/>
  <c r="K41" i="3"/>
  <c r="H41" i="6" s="1"/>
  <c r="J45" i="6"/>
  <c r="K152" i="3"/>
  <c r="H152" i="6" s="1"/>
  <c r="K112" i="3"/>
  <c r="H112" i="6" s="1"/>
  <c r="K96" i="3"/>
  <c r="H96" i="6" s="1"/>
  <c r="K72" i="3"/>
  <c r="H72" i="6" s="1"/>
  <c r="K48" i="3"/>
  <c r="H48" i="6" s="1"/>
  <c r="G60" i="6"/>
  <c r="O140" i="3"/>
  <c r="O132" i="3"/>
  <c r="O116" i="3"/>
  <c r="J81" i="6"/>
  <c r="K67" i="3"/>
  <c r="H67" i="6" s="1"/>
  <c r="K43" i="3"/>
  <c r="H43" i="6" s="1"/>
  <c r="K107" i="3"/>
  <c r="H107" i="6" s="1"/>
  <c r="K83" i="3"/>
  <c r="H83" i="6" s="1"/>
  <c r="K99" i="3"/>
  <c r="H99" i="6" s="1"/>
  <c r="K124" i="3"/>
  <c r="H124" i="6" s="1"/>
  <c r="K136" i="3"/>
  <c r="H136" i="6" s="1"/>
  <c r="K116" i="3"/>
  <c r="H116" i="6" s="1"/>
  <c r="K84" i="3"/>
  <c r="H84" i="6" s="1"/>
  <c r="K147" i="3"/>
  <c r="H147" i="6" s="1"/>
  <c r="K134" i="3"/>
  <c r="H134" i="6" s="1"/>
  <c r="K60" i="3"/>
  <c r="H60" i="6" s="1"/>
  <c r="K52" i="3"/>
  <c r="H52" i="6" s="1"/>
  <c r="K110" i="3"/>
  <c r="H110" i="6" s="1"/>
  <c r="K94" i="3"/>
  <c r="H94" i="6" s="1"/>
  <c r="K62" i="3"/>
  <c r="H62" i="6" s="1"/>
  <c r="K70" i="3"/>
  <c r="H70" i="6" s="1"/>
  <c r="K64" i="3"/>
  <c r="H64" i="6" s="1"/>
  <c r="K40" i="3"/>
  <c r="H40" i="6" s="1"/>
  <c r="K80" i="3"/>
  <c r="H80" i="6" s="1"/>
  <c r="O148" i="3"/>
  <c r="O121" i="3"/>
  <c r="O145" i="3"/>
  <c r="O137" i="3"/>
  <c r="O129" i="3"/>
  <c r="O118" i="3"/>
  <c r="K149" i="3"/>
  <c r="H149" i="6" s="1"/>
  <c r="O41" i="3"/>
  <c r="O151" i="3"/>
  <c r="O73" i="3"/>
  <c r="O57" i="3"/>
  <c r="O49" i="3"/>
  <c r="O113" i="3"/>
  <c r="O105" i="3"/>
  <c r="O89" i="3"/>
  <c r="O81" i="3"/>
  <c r="O65" i="3"/>
  <c r="O97" i="3"/>
  <c r="O40" i="3"/>
  <c r="O112" i="3"/>
  <c r="O104" i="3"/>
  <c r="O96" i="3"/>
  <c r="O88" i="3"/>
  <c r="O80" i="3"/>
  <c r="O72" i="3"/>
  <c r="O64" i="3"/>
  <c r="O56" i="3"/>
  <c r="O48" i="3"/>
  <c r="O150" i="3"/>
  <c r="O144" i="3"/>
  <c r="O117" i="3"/>
  <c r="K141" i="3"/>
  <c r="H141" i="6" s="1"/>
  <c r="K133" i="3"/>
  <c r="H133" i="6" s="1"/>
  <c r="K125" i="3"/>
  <c r="H125" i="6" s="1"/>
  <c r="K117" i="3"/>
  <c r="H117" i="6" s="1"/>
  <c r="K109" i="3"/>
  <c r="H109" i="6" s="1"/>
  <c r="K101" i="3"/>
  <c r="H101" i="6" s="1"/>
  <c r="K93" i="3"/>
  <c r="H93" i="6" s="1"/>
  <c r="K85" i="3"/>
  <c r="H85" i="6" s="1"/>
  <c r="K77" i="3"/>
  <c r="H77" i="6" s="1"/>
  <c r="K69" i="3"/>
  <c r="H69" i="6" s="1"/>
  <c r="K61" i="3"/>
  <c r="H61" i="6" s="1"/>
  <c r="K53" i="3"/>
  <c r="H53" i="6" s="1"/>
  <c r="K45" i="3"/>
  <c r="H45" i="6" s="1"/>
  <c r="O39" i="3"/>
  <c r="O143" i="3"/>
  <c r="O135" i="3"/>
  <c r="O127" i="3"/>
  <c r="O119" i="3"/>
  <c r="O111" i="3"/>
  <c r="O103" i="3"/>
  <c r="O95" i="3"/>
  <c r="O142" i="3"/>
  <c r="O138" i="3"/>
  <c r="O38" i="3"/>
  <c r="O110" i="3"/>
  <c r="O102" i="3"/>
  <c r="O94" i="3"/>
  <c r="O86" i="3"/>
  <c r="O78" i="3"/>
  <c r="O70" i="3"/>
  <c r="O62" i="3"/>
  <c r="O54" i="3"/>
  <c r="O46" i="3"/>
  <c r="O149" i="3"/>
  <c r="O141" i="3"/>
  <c r="O136" i="3"/>
  <c r="O134" i="3"/>
  <c r="O130" i="3"/>
  <c r="O85" i="3"/>
  <c r="O53" i="3"/>
  <c r="O108" i="3"/>
  <c r="O100" i="3"/>
  <c r="O92" i="3"/>
  <c r="O84" i="3"/>
  <c r="O76" i="3"/>
  <c r="O68" i="3"/>
  <c r="O60" i="3"/>
  <c r="O52" i="3"/>
  <c r="O44" i="3"/>
  <c r="O147" i="3"/>
  <c r="O133" i="3"/>
  <c r="O139" i="3"/>
  <c r="O131" i="3"/>
  <c r="O123" i="3"/>
  <c r="O115" i="3"/>
  <c r="O107" i="3"/>
  <c r="O99" i="3"/>
  <c r="O91" i="3"/>
  <c r="O83" i="3"/>
  <c r="O75" i="3"/>
  <c r="O67" i="3"/>
  <c r="O59" i="3"/>
  <c r="O51" i="3"/>
  <c r="O43" i="3"/>
  <c r="O146" i="3"/>
  <c r="O128" i="3"/>
  <c r="O126" i="3"/>
  <c r="O124" i="3"/>
  <c r="O122" i="3"/>
  <c r="O109" i="3"/>
  <c r="O77" i="3"/>
  <c r="O45" i="3"/>
  <c r="O114" i="3"/>
  <c r="O106" i="3"/>
  <c r="O98" i="3"/>
  <c r="O90" i="3"/>
  <c r="O82" i="3"/>
  <c r="O74" i="3"/>
  <c r="O66" i="3"/>
  <c r="O58" i="3"/>
  <c r="O50" i="3"/>
  <c r="O42" i="3"/>
  <c r="O152" i="3"/>
  <c r="O125" i="3"/>
  <c r="O87" i="3"/>
  <c r="O79" i="3"/>
  <c r="O71" i="3"/>
  <c r="O63" i="3"/>
  <c r="O55" i="3"/>
  <c r="O47" i="3"/>
  <c r="E3" i="3" a="1"/>
  <c r="E3" i="3" s="1"/>
  <c r="H3" i="3" a="1"/>
  <c r="H3" i="3" s="1"/>
  <c r="Q3" i="3" a="1"/>
  <c r="Q3" i="3" s="1"/>
  <c r="J34" i="2" s="1"/>
  <c r="G3" i="3" a="1"/>
  <c r="G3" i="3" s="1"/>
  <c r="F3" i="3" a="1"/>
  <c r="F3" i="3" s="1"/>
  <c r="J25" i="2" s="1"/>
  <c r="J62" i="2" s="1"/>
  <c r="E3" i="6" a="1"/>
  <c r="E3" i="6" s="1"/>
  <c r="F3" i="6" a="1"/>
  <c r="F3" i="6" s="1"/>
  <c r="K32" i="3"/>
  <c r="H32" i="6" s="1"/>
  <c r="O36" i="3"/>
  <c r="K35" i="3"/>
  <c r="H35" i="6" s="1"/>
  <c r="O32" i="3"/>
  <c r="O30" i="3"/>
  <c r="K37" i="3"/>
  <c r="H37" i="6" s="1"/>
  <c r="O33" i="3"/>
  <c r="O37" i="3"/>
  <c r="K31" i="3"/>
  <c r="H31" i="6" s="1"/>
  <c r="K33" i="3"/>
  <c r="H33" i="6" s="1"/>
  <c r="T7" i="3"/>
  <c r="K7" i="6" s="1"/>
  <c r="T8" i="3"/>
  <c r="K8" i="6" s="1"/>
  <c r="T9" i="3"/>
  <c r="K9" i="6" s="1"/>
  <c r="T10" i="3"/>
  <c r="K10" i="6" s="1"/>
  <c r="T11" i="3"/>
  <c r="K11" i="6" s="1"/>
  <c r="T12" i="3"/>
  <c r="K12" i="6" s="1"/>
  <c r="T13" i="3"/>
  <c r="K13" i="6" s="1"/>
  <c r="T14" i="3"/>
  <c r="K14" i="6" s="1"/>
  <c r="T15" i="3"/>
  <c r="K15" i="6" s="1"/>
  <c r="T16" i="3"/>
  <c r="K16" i="6" s="1"/>
  <c r="T17" i="3"/>
  <c r="K17" i="6" s="1"/>
  <c r="T18" i="3"/>
  <c r="K18" i="6" s="1"/>
  <c r="T19" i="3"/>
  <c r="K19" i="6" s="1"/>
  <c r="T20" i="3"/>
  <c r="K20" i="6" s="1"/>
  <c r="T21" i="3"/>
  <c r="K21" i="6" s="1"/>
  <c r="T22" i="3"/>
  <c r="K22" i="6" s="1"/>
  <c r="T23" i="3"/>
  <c r="K23" i="6" s="1"/>
  <c r="T24" i="3"/>
  <c r="K24" i="6" s="1"/>
  <c r="T25" i="3"/>
  <c r="K25" i="6" s="1"/>
  <c r="T26" i="3"/>
  <c r="K26" i="6" s="1"/>
  <c r="T27" i="3"/>
  <c r="K27" i="6" s="1"/>
  <c r="T28" i="3"/>
  <c r="K28" i="6" s="1"/>
  <c r="T29" i="3"/>
  <c r="K29" i="6" s="1"/>
  <c r="T30" i="3"/>
  <c r="K30" i="6" s="1"/>
  <c r="T31" i="3"/>
  <c r="K31" i="6" s="1"/>
  <c r="T32" i="3"/>
  <c r="K32" i="6" s="1"/>
  <c r="T33" i="3"/>
  <c r="K33" i="6" s="1"/>
  <c r="T34" i="3"/>
  <c r="K34" i="6" s="1"/>
  <c r="T35" i="3"/>
  <c r="K35" i="6" s="1"/>
  <c r="T36" i="3"/>
  <c r="K36" i="6" s="1"/>
  <c r="T37" i="3"/>
  <c r="K37" i="6" s="1"/>
  <c r="T6" i="3"/>
  <c r="P8" i="2" l="1"/>
  <c r="C13" i="9"/>
  <c r="J21" i="2"/>
  <c r="J22" i="2" s="1"/>
  <c r="J23" i="2"/>
  <c r="P64" i="3"/>
  <c r="P128" i="3"/>
  <c r="P79" i="3"/>
  <c r="P50" i="3"/>
  <c r="P90" i="3"/>
  <c r="P138" i="3"/>
  <c r="P31" i="3"/>
  <c r="P134" i="3"/>
  <c r="P83" i="3"/>
  <c r="P147" i="3"/>
  <c r="P52" i="3"/>
  <c r="P116" i="3"/>
  <c r="P78" i="3"/>
  <c r="P30" i="3"/>
  <c r="P96" i="3"/>
  <c r="P150" i="3"/>
  <c r="P49" i="3"/>
  <c r="P81" i="3"/>
  <c r="P113" i="3"/>
  <c r="P145" i="3"/>
  <c r="P74" i="3"/>
  <c r="P33" i="3"/>
  <c r="P51" i="3"/>
  <c r="P115" i="3"/>
  <c r="P69" i="3"/>
  <c r="P111" i="3"/>
  <c r="P84" i="3"/>
  <c r="P148" i="3"/>
  <c r="P77" i="3"/>
  <c r="P141" i="3"/>
  <c r="P72" i="3"/>
  <c r="P136" i="3"/>
  <c r="P39" i="3"/>
  <c r="P89" i="3"/>
  <c r="P114" i="3"/>
  <c r="P95" i="3"/>
  <c r="P58" i="3"/>
  <c r="P98" i="3"/>
  <c r="P91" i="3"/>
  <c r="P93" i="3"/>
  <c r="P38" i="3"/>
  <c r="P60" i="3"/>
  <c r="P124" i="3"/>
  <c r="P101" i="3"/>
  <c r="P126" i="3"/>
  <c r="P104" i="3"/>
  <c r="P47" i="3"/>
  <c r="P57" i="3"/>
  <c r="P121" i="3"/>
  <c r="P70" i="3"/>
  <c r="P55" i="3"/>
  <c r="P59" i="3"/>
  <c r="P123" i="3"/>
  <c r="P86" i="3"/>
  <c r="P92" i="3"/>
  <c r="P53" i="3"/>
  <c r="P36" i="3"/>
  <c r="P71" i="3"/>
  <c r="P112" i="3"/>
  <c r="P62" i="3"/>
  <c r="P151" i="3"/>
  <c r="P97" i="3"/>
  <c r="P118" i="3"/>
  <c r="P135" i="3"/>
  <c r="P106" i="3"/>
  <c r="P54" i="3"/>
  <c r="I54" i="6" s="1"/>
  <c r="P143" i="3"/>
  <c r="P99" i="3"/>
  <c r="P34" i="3"/>
  <c r="P109" i="3"/>
  <c r="P132" i="3"/>
  <c r="P87" i="3"/>
  <c r="P48" i="3"/>
  <c r="P80" i="3"/>
  <c r="P144" i="3"/>
  <c r="P65" i="3"/>
  <c r="P129" i="3"/>
  <c r="P32" i="3"/>
  <c r="P130" i="3"/>
  <c r="P66" i="3"/>
  <c r="P67" i="3"/>
  <c r="P131" i="3"/>
  <c r="P142" i="3"/>
  <c r="P68" i="3"/>
  <c r="P100" i="3"/>
  <c r="P35" i="3"/>
  <c r="I35" i="6" s="1"/>
  <c r="P125" i="3"/>
  <c r="P85" i="3"/>
  <c r="P46" i="3"/>
  <c r="P103" i="3"/>
  <c r="I103" i="6" s="1"/>
  <c r="P56" i="3"/>
  <c r="P120" i="3"/>
  <c r="P41" i="3"/>
  <c r="P105" i="3"/>
  <c r="P37" i="3"/>
  <c r="P82" i="3"/>
  <c r="P122" i="3"/>
  <c r="P102" i="3"/>
  <c r="P75" i="3"/>
  <c r="P139" i="3"/>
  <c r="P45" i="3"/>
  <c r="P76" i="3"/>
  <c r="P108" i="3"/>
  <c r="P140" i="3"/>
  <c r="P110" i="3"/>
  <c r="P88" i="3"/>
  <c r="P152" i="3"/>
  <c r="P94" i="3"/>
  <c r="P73" i="3"/>
  <c r="P137" i="3"/>
  <c r="P40" i="3"/>
  <c r="P146" i="3"/>
  <c r="P43" i="3"/>
  <c r="P107" i="3"/>
  <c r="P133" i="3"/>
  <c r="P63" i="3"/>
  <c r="P44" i="3"/>
  <c r="P61" i="3"/>
  <c r="P149" i="3"/>
  <c r="P119" i="3"/>
  <c r="P117" i="3"/>
  <c r="P127" i="3"/>
  <c r="I42" i="6"/>
  <c r="M13" i="3"/>
  <c r="N13" i="3"/>
  <c r="M22" i="3"/>
  <c r="N22" i="3"/>
  <c r="M20" i="3"/>
  <c r="N20" i="3"/>
  <c r="M21" i="3"/>
  <c r="N21" i="3"/>
  <c r="N11" i="3"/>
  <c r="M11" i="3"/>
  <c r="N19" i="3"/>
  <c r="M19" i="3"/>
  <c r="O28" i="3"/>
  <c r="M28" i="3"/>
  <c r="N28" i="3"/>
  <c r="N7" i="3"/>
  <c r="M7" i="3"/>
  <c r="N12" i="3"/>
  <c r="M12" i="3"/>
  <c r="N29" i="3"/>
  <c r="M29" i="3"/>
  <c r="M8" i="3"/>
  <c r="N8" i="3"/>
  <c r="M9" i="3"/>
  <c r="N9" i="3"/>
  <c r="M6" i="3"/>
  <c r="N6" i="3"/>
  <c r="N27" i="3"/>
  <c r="M27" i="3"/>
  <c r="N14" i="3"/>
  <c r="M14" i="3"/>
  <c r="M24" i="3"/>
  <c r="N24" i="3"/>
  <c r="M17" i="3"/>
  <c r="N17" i="3"/>
  <c r="X3" i="3" a="1"/>
  <c r="X3" i="3" s="1"/>
  <c r="G9" i="6"/>
  <c r="J30" i="6"/>
  <c r="J138" i="6"/>
  <c r="J28" i="6"/>
  <c r="J128" i="6"/>
  <c r="J43" i="6"/>
  <c r="J92" i="6"/>
  <c r="J112" i="6"/>
  <c r="G86" i="6"/>
  <c r="J141" i="6"/>
  <c r="G97" i="6"/>
  <c r="G52" i="6"/>
  <c r="G102" i="6"/>
  <c r="G49" i="6"/>
  <c r="G142" i="6"/>
  <c r="G69" i="6"/>
  <c r="J39" i="6"/>
  <c r="J44" i="6"/>
  <c r="J111" i="6"/>
  <c r="J131" i="6"/>
  <c r="G15" i="6"/>
  <c r="J23" i="6"/>
  <c r="J107" i="6"/>
  <c r="J78" i="6"/>
  <c r="G143" i="6"/>
  <c r="G47" i="6"/>
  <c r="J101" i="6"/>
  <c r="J58" i="6"/>
  <c r="J123" i="6"/>
  <c r="J27" i="6"/>
  <c r="G54" i="6"/>
  <c r="J144" i="6"/>
  <c r="G131" i="6"/>
  <c r="G55" i="6"/>
  <c r="G109" i="6"/>
  <c r="G125" i="6"/>
  <c r="G96" i="6"/>
  <c r="G13" i="6"/>
  <c r="J84" i="6"/>
  <c r="J16" i="6"/>
  <c r="J59" i="6"/>
  <c r="G26" i="6"/>
  <c r="J127" i="6"/>
  <c r="J74" i="6"/>
  <c r="J137" i="6"/>
  <c r="J120" i="6"/>
  <c r="J54" i="6"/>
  <c r="J130" i="6"/>
  <c r="J38" i="6"/>
  <c r="J83" i="6"/>
  <c r="J143" i="6"/>
  <c r="G36" i="6"/>
  <c r="G121" i="6"/>
  <c r="G150" i="6"/>
  <c r="G8" i="6"/>
  <c r="G41" i="6"/>
  <c r="J8" i="6"/>
  <c r="G37" i="6"/>
  <c r="G89" i="6"/>
  <c r="J6" i="6"/>
  <c r="G29" i="6"/>
  <c r="J126" i="6"/>
  <c r="G87" i="6"/>
  <c r="J61" i="6"/>
  <c r="J20" i="6"/>
  <c r="G136" i="6"/>
  <c r="J52" i="6"/>
  <c r="J47" i="6"/>
  <c r="J129" i="6"/>
  <c r="G101" i="6"/>
  <c r="G106" i="6"/>
  <c r="G72" i="6"/>
  <c r="G34" i="6"/>
  <c r="G76" i="6"/>
  <c r="J32" i="6"/>
  <c r="G149" i="6"/>
  <c r="J24" i="6"/>
  <c r="G118" i="6"/>
  <c r="G112" i="6"/>
  <c r="G45" i="6"/>
  <c r="G99" i="6"/>
  <c r="J71" i="6"/>
  <c r="G122" i="6"/>
  <c r="G31" i="6"/>
  <c r="G123" i="6"/>
  <c r="G145" i="6"/>
  <c r="G46" i="6"/>
  <c r="G103" i="6"/>
  <c r="G144" i="6"/>
  <c r="G85" i="6"/>
  <c r="G28" i="6"/>
  <c r="G39" i="6"/>
  <c r="G40" i="6"/>
  <c r="G128" i="6"/>
  <c r="G50" i="6"/>
  <c r="J64" i="6"/>
  <c r="G151" i="6"/>
  <c r="G134" i="6"/>
  <c r="G71" i="6"/>
  <c r="G10" i="6"/>
  <c r="J77" i="6"/>
  <c r="J48" i="6"/>
  <c r="G66" i="6"/>
  <c r="J96" i="6"/>
  <c r="G38" i="6"/>
  <c r="J22" i="6"/>
  <c r="J94" i="6"/>
  <c r="J119" i="6"/>
  <c r="J99" i="6"/>
  <c r="G116" i="6"/>
  <c r="G57" i="6"/>
  <c r="J91" i="6"/>
  <c r="J36" i="6"/>
  <c r="J80" i="6"/>
  <c r="G12" i="6"/>
  <c r="G27" i="6"/>
  <c r="J106" i="6"/>
  <c r="J18" i="6"/>
  <c r="J110" i="6"/>
  <c r="G51" i="6"/>
  <c r="J76" i="6"/>
  <c r="J125" i="6"/>
  <c r="G19" i="6"/>
  <c r="J148" i="6"/>
  <c r="J42" i="6"/>
  <c r="J46" i="6"/>
  <c r="J142" i="6"/>
  <c r="J56" i="6"/>
  <c r="J102" i="6"/>
  <c r="G111" i="6"/>
  <c r="G61" i="6"/>
  <c r="G113" i="6"/>
  <c r="G56" i="6"/>
  <c r="G82" i="6"/>
  <c r="J60" i="6"/>
  <c r="J12" i="6"/>
  <c r="J98" i="6"/>
  <c r="J75" i="6"/>
  <c r="J134" i="6"/>
  <c r="J105" i="6"/>
  <c r="J9" i="6"/>
  <c r="J67" i="6"/>
  <c r="J140" i="6"/>
  <c r="J51" i="6"/>
  <c r="J116" i="6"/>
  <c r="G130" i="6"/>
  <c r="G80" i="6"/>
  <c r="G139" i="6"/>
  <c r="G81" i="6"/>
  <c r="G114" i="6"/>
  <c r="G104" i="6"/>
  <c r="G74" i="6"/>
  <c r="G137" i="6"/>
  <c r="G33" i="6"/>
  <c r="G117" i="6"/>
  <c r="G62" i="6"/>
  <c r="G16" i="6"/>
  <c r="G30" i="6"/>
  <c r="J117" i="6"/>
  <c r="J62" i="6"/>
  <c r="J69" i="6"/>
  <c r="J146" i="6"/>
  <c r="J82" i="6"/>
  <c r="G32" i="6"/>
  <c r="J14" i="6"/>
  <c r="G18" i="6"/>
  <c r="J139" i="6"/>
  <c r="G78" i="6"/>
  <c r="G24" i="6"/>
  <c r="G7" i="6"/>
  <c r="J55" i="6"/>
  <c r="G95" i="6"/>
  <c r="G108" i="6"/>
  <c r="G140" i="6"/>
  <c r="G58" i="6"/>
  <c r="G48" i="6"/>
  <c r="G53" i="6"/>
  <c r="G115" i="6"/>
  <c r="J68" i="6"/>
  <c r="G124" i="6"/>
  <c r="G59" i="6"/>
  <c r="G83" i="6"/>
  <c r="G35" i="6"/>
  <c r="G107" i="6"/>
  <c r="J104" i="6"/>
  <c r="J13" i="6"/>
  <c r="G64" i="6"/>
  <c r="G120" i="6"/>
  <c r="G135" i="6"/>
  <c r="G84" i="6"/>
  <c r="G126" i="6"/>
  <c r="J108" i="6"/>
  <c r="J17" i="6"/>
  <c r="J86" i="6"/>
  <c r="J150" i="6"/>
  <c r="J57" i="6"/>
  <c r="J100" i="6"/>
  <c r="J88" i="6"/>
  <c r="G21" i="6"/>
  <c r="J72" i="6"/>
  <c r="J115" i="6"/>
  <c r="J49" i="6"/>
  <c r="J89" i="6"/>
  <c r="J149" i="6"/>
  <c r="J33" i="6"/>
  <c r="J97" i="6"/>
  <c r="J73" i="6"/>
  <c r="J37" i="6"/>
  <c r="J109" i="6"/>
  <c r="J34" i="6"/>
  <c r="J103" i="6"/>
  <c r="J135" i="6"/>
  <c r="J10" i="6"/>
  <c r="J7" i="6"/>
  <c r="J15" i="6"/>
  <c r="G25" i="6"/>
  <c r="J29" i="6"/>
  <c r="G22" i="6"/>
  <c r="J19" i="6"/>
  <c r="J26" i="6"/>
  <c r="G129" i="6"/>
  <c r="G94" i="6"/>
  <c r="G138" i="6"/>
  <c r="G75" i="6"/>
  <c r="G70" i="6"/>
  <c r="G17" i="6"/>
  <c r="G14" i="6"/>
  <c r="G93" i="6"/>
  <c r="G110" i="6"/>
  <c r="G20" i="6"/>
  <c r="G73" i="6"/>
  <c r="G23" i="6"/>
  <c r="J95" i="6"/>
  <c r="J132" i="6"/>
  <c r="J151" i="6"/>
  <c r="J87" i="6"/>
  <c r="J124" i="6"/>
  <c r="J65" i="6"/>
  <c r="G90" i="6"/>
  <c r="G133" i="6"/>
  <c r="G67" i="6"/>
  <c r="J113" i="6"/>
  <c r="G146" i="6"/>
  <c r="G105" i="6"/>
  <c r="J63" i="6"/>
  <c r="J136" i="6"/>
  <c r="J41" i="6"/>
  <c r="J90" i="6"/>
  <c r="J147" i="6"/>
  <c r="D42" i="3" a="1"/>
  <c r="D42" i="3" s="1"/>
  <c r="G98" i="6"/>
  <c r="J152" i="6"/>
  <c r="J40" i="6"/>
  <c r="J122" i="6"/>
  <c r="J79" i="6"/>
  <c r="J118" i="6"/>
  <c r="J133" i="6"/>
  <c r="G119" i="6"/>
  <c r="G100" i="6"/>
  <c r="G44" i="6"/>
  <c r="G6" i="6"/>
  <c r="G11" i="6"/>
  <c r="G132" i="6"/>
  <c r="G43" i="6"/>
  <c r="G152" i="6"/>
  <c r="J145" i="6"/>
  <c r="G65" i="6"/>
  <c r="S3" i="3" a="1"/>
  <c r="S3" i="3" s="1"/>
  <c r="G42" i="6"/>
  <c r="J31" i="6"/>
  <c r="J85" i="6"/>
  <c r="G77" i="6"/>
  <c r="G141" i="6"/>
  <c r="G68" i="6"/>
  <c r="G127" i="6"/>
  <c r="G63" i="6"/>
  <c r="J3" i="3" a="1"/>
  <c r="J3" i="3" s="1"/>
  <c r="J121" i="6"/>
  <c r="J66" i="6"/>
  <c r="J21" i="6"/>
  <c r="J93" i="6"/>
  <c r="G91" i="6"/>
  <c r="G148" i="6"/>
  <c r="G147" i="6"/>
  <c r="J70" i="6"/>
  <c r="J35" i="6"/>
  <c r="J53" i="6"/>
  <c r="J50" i="6"/>
  <c r="J114" i="6"/>
  <c r="G79" i="6"/>
  <c r="G92" i="6"/>
  <c r="G88" i="6"/>
  <c r="I3" i="3" a="1"/>
  <c r="I3" i="3" s="1"/>
  <c r="R3" i="3" a="1"/>
  <c r="R3" i="3" s="1"/>
  <c r="J11" i="6"/>
  <c r="J25" i="6"/>
  <c r="T3" i="3" a="1"/>
  <c r="T3" i="3" s="1"/>
  <c r="J38" i="2" s="1"/>
  <c r="K6" i="6"/>
  <c r="K3" i="6" s="1" a="1"/>
  <c r="K3" i="6" s="1"/>
  <c r="K10" i="3"/>
  <c r="H10" i="6" s="1"/>
  <c r="O9" i="3"/>
  <c r="K9" i="3"/>
  <c r="K25" i="3"/>
  <c r="H25" i="6" s="1"/>
  <c r="K17" i="3"/>
  <c r="H17" i="6" s="1"/>
  <c r="K8" i="3"/>
  <c r="K19" i="3"/>
  <c r="H19" i="6" s="1"/>
  <c r="O26" i="3"/>
  <c r="K26" i="3"/>
  <c r="H26" i="6" s="1"/>
  <c r="K24" i="3"/>
  <c r="H24" i="6" s="1"/>
  <c r="K16" i="3"/>
  <c r="H16" i="6" s="1"/>
  <c r="K7" i="3"/>
  <c r="K23" i="3"/>
  <c r="H23" i="6" s="1"/>
  <c r="K15" i="3"/>
  <c r="H15" i="6" s="1"/>
  <c r="K6" i="3"/>
  <c r="O18" i="3"/>
  <c r="K18" i="3"/>
  <c r="H18" i="6" s="1"/>
  <c r="K11" i="3"/>
  <c r="K22" i="3"/>
  <c r="H22" i="6" s="1"/>
  <c r="K14" i="3"/>
  <c r="H14" i="6" s="1"/>
  <c r="O29" i="3"/>
  <c r="K29" i="3"/>
  <c r="H29" i="6" s="1"/>
  <c r="K21" i="3"/>
  <c r="H21" i="6" s="1"/>
  <c r="K13" i="3"/>
  <c r="H13" i="6" s="1"/>
  <c r="O27" i="3"/>
  <c r="K27" i="3"/>
  <c r="H27" i="6" s="1"/>
  <c r="O10" i="3"/>
  <c r="K28" i="3"/>
  <c r="H28" i="6" s="1"/>
  <c r="K20" i="3"/>
  <c r="H20" i="6" s="1"/>
  <c r="K12" i="3"/>
  <c r="H12" i="6" s="1"/>
  <c r="O20" i="3"/>
  <c r="O12" i="3"/>
  <c r="O24" i="3"/>
  <c r="O11" i="3"/>
  <c r="O22" i="3"/>
  <c r="O14" i="3"/>
  <c r="O15" i="3"/>
  <c r="O21" i="3"/>
  <c r="O13" i="3"/>
  <c r="O7" i="3"/>
  <c r="O23" i="3"/>
  <c r="O16" i="3"/>
  <c r="O19" i="3"/>
  <c r="O25" i="3"/>
  <c r="O17" i="3"/>
  <c r="O8" i="3"/>
  <c r="P20" i="3" l="1"/>
  <c r="I20" i="6" s="1"/>
  <c r="P23" i="3"/>
  <c r="I23" i="6" s="1"/>
  <c r="P17" i="3"/>
  <c r="I17" i="6" s="1"/>
  <c r="P10" i="3"/>
  <c r="I10" i="6" s="1"/>
  <c r="P18" i="3"/>
  <c r="I18" i="6" s="1"/>
  <c r="P12" i="3"/>
  <c r="I12" i="6" s="1"/>
  <c r="P22" i="3"/>
  <c r="I22" i="6" s="1"/>
  <c r="P26" i="3"/>
  <c r="I26" i="6" s="1"/>
  <c r="D26" i="6" s="1" a="1"/>
  <c r="D26" i="6" s="1"/>
  <c r="P11" i="3"/>
  <c r="I11" i="6" s="1"/>
  <c r="P16" i="3"/>
  <c r="I16" i="6" s="1"/>
  <c r="P7" i="3"/>
  <c r="I7" i="6" s="1"/>
  <c r="P13" i="3"/>
  <c r="I13" i="6" s="1"/>
  <c r="P9" i="3"/>
  <c r="I9" i="6" s="1"/>
  <c r="P15" i="3"/>
  <c r="I15" i="6" s="1"/>
  <c r="P24" i="3"/>
  <c r="I24" i="6" s="1"/>
  <c r="P14" i="3"/>
  <c r="I14" i="6" s="1"/>
  <c r="P21" i="3"/>
  <c r="I21" i="6" s="1"/>
  <c r="P8" i="3"/>
  <c r="I8" i="6" s="1"/>
  <c r="P28" i="3"/>
  <c r="I28" i="6" s="1"/>
  <c r="D28" i="6" s="1" a="1"/>
  <c r="D28" i="6" s="1"/>
  <c r="P25" i="3"/>
  <c r="I25" i="6" s="1"/>
  <c r="P27" i="3"/>
  <c r="I27" i="6" s="1"/>
  <c r="P29" i="3"/>
  <c r="I29" i="6" s="1"/>
  <c r="P19" i="3"/>
  <c r="I19" i="6" s="1"/>
  <c r="H7" i="6"/>
  <c r="D103" i="3" a="1"/>
  <c r="D103" i="3" s="1"/>
  <c r="D54" i="3" a="1"/>
  <c r="D54" i="3" s="1"/>
  <c r="H8" i="6"/>
  <c r="H6" i="6"/>
  <c r="H11" i="6"/>
  <c r="D130" i="3" a="1"/>
  <c r="D130" i="3" s="1"/>
  <c r="I130" i="6"/>
  <c r="D130" i="6" s="1" a="1"/>
  <c r="D130" i="6" s="1"/>
  <c r="D125" i="3" a="1"/>
  <c r="D125" i="3" s="1"/>
  <c r="I125" i="6"/>
  <c r="D125" i="6" s="1" a="1"/>
  <c r="D125" i="6" s="1"/>
  <c r="D58" i="3" a="1"/>
  <c r="D58" i="3" s="1"/>
  <c r="I58" i="6"/>
  <c r="D58" i="6" s="1" a="1"/>
  <c r="D58" i="6" s="1"/>
  <c r="D83" i="3" a="1"/>
  <c r="D83" i="3" s="1"/>
  <c r="I83" i="6"/>
  <c r="D83" i="6" s="1" a="1"/>
  <c r="D83" i="6" s="1"/>
  <c r="D126" i="3" a="1"/>
  <c r="D126" i="3" s="1"/>
  <c r="I126" i="6"/>
  <c r="D126" i="6" s="1" a="1"/>
  <c r="D126" i="6" s="1"/>
  <c r="D97" i="3" a="1"/>
  <c r="D97" i="3" s="1"/>
  <c r="I97" i="6"/>
  <c r="D97" i="6" s="1" a="1"/>
  <c r="D97" i="6" s="1"/>
  <c r="D84" i="3" a="1"/>
  <c r="D84" i="3" s="1"/>
  <c r="I84" i="6"/>
  <c r="D84" i="6" s="1" a="1"/>
  <c r="D84" i="6" s="1"/>
  <c r="D71" i="3" a="1"/>
  <c r="D71" i="3" s="1"/>
  <c r="I71" i="6"/>
  <c r="D71" i="6" s="1" a="1"/>
  <c r="D71" i="6" s="1"/>
  <c r="D148" i="3" a="1"/>
  <c r="D148" i="3" s="1"/>
  <c r="I148" i="6"/>
  <c r="D148" i="6" s="1" a="1"/>
  <c r="D148" i="6" s="1"/>
  <c r="D104" i="3" a="1"/>
  <c r="D104" i="3" s="1"/>
  <c r="I104" i="6"/>
  <c r="D104" i="6" s="1" a="1"/>
  <c r="D104" i="6" s="1"/>
  <c r="D89" i="3" a="1"/>
  <c r="D89" i="3" s="1"/>
  <c r="I89" i="6"/>
  <c r="D89" i="6" s="1" a="1"/>
  <c r="D89" i="6" s="1"/>
  <c r="D60" i="3" a="1"/>
  <c r="D60" i="3" s="1"/>
  <c r="I60" i="6"/>
  <c r="D60" i="6" s="1" a="1"/>
  <c r="D60" i="6" s="1"/>
  <c r="D105" i="3" a="1"/>
  <c r="D105" i="3" s="1"/>
  <c r="I105" i="6"/>
  <c r="D105" i="6" s="1" a="1"/>
  <c r="D105" i="6" s="1"/>
  <c r="D78" i="3" a="1"/>
  <c r="D78" i="3" s="1"/>
  <c r="I78" i="6"/>
  <c r="D78" i="6" s="1" a="1"/>
  <c r="D78" i="6" s="1"/>
  <c r="D110" i="3" a="1"/>
  <c r="D110" i="3" s="1"/>
  <c r="I110" i="6"/>
  <c r="D110" i="6" s="1" a="1"/>
  <c r="D110" i="6" s="1"/>
  <c r="D49" i="3" a="1"/>
  <c r="D49" i="3" s="1"/>
  <c r="I49" i="6"/>
  <c r="D49" i="6" s="1" a="1"/>
  <c r="D49" i="6" s="1"/>
  <c r="D129" i="3" a="1"/>
  <c r="D129" i="3" s="1"/>
  <c r="I129" i="6"/>
  <c r="D129" i="6" s="1" a="1"/>
  <c r="D129" i="6" s="1"/>
  <c r="D116" i="3" a="1"/>
  <c r="D116" i="3" s="1"/>
  <c r="I116" i="6"/>
  <c r="D116" i="6" s="1" a="1"/>
  <c r="D116" i="6" s="1"/>
  <c r="D91" i="3" a="1"/>
  <c r="D91" i="3" s="1"/>
  <c r="I91" i="6"/>
  <c r="D91" i="6" s="1" a="1"/>
  <c r="D91" i="6" s="1"/>
  <c r="D102" i="3" a="1"/>
  <c r="D102" i="3" s="1"/>
  <c r="I102" i="6"/>
  <c r="D102" i="6" s="1" a="1"/>
  <c r="D102" i="6" s="1"/>
  <c r="D70" i="3" a="1"/>
  <c r="D70" i="3" s="1"/>
  <c r="I70" i="6"/>
  <c r="D70" i="6" s="1" a="1"/>
  <c r="D70" i="6" s="1"/>
  <c r="H9" i="6"/>
  <c r="D82" i="3" a="1"/>
  <c r="D82" i="3" s="1"/>
  <c r="I82" i="6"/>
  <c r="D82" i="6" s="1" a="1"/>
  <c r="D82" i="6" s="1"/>
  <c r="D100" i="3" a="1"/>
  <c r="D100" i="3" s="1"/>
  <c r="I100" i="6"/>
  <c r="D100" i="6" s="1" a="1"/>
  <c r="D100" i="6" s="1"/>
  <c r="D127" i="3" a="1"/>
  <c r="D127" i="3" s="1"/>
  <c r="I127" i="6"/>
  <c r="D127" i="6" s="1" a="1"/>
  <c r="D127" i="6" s="1"/>
  <c r="D48" i="3" a="1"/>
  <c r="D48" i="3" s="1"/>
  <c r="I48" i="6"/>
  <c r="D48" i="6" s="1" a="1"/>
  <c r="D48" i="6" s="1"/>
  <c r="D40" i="3" a="1"/>
  <c r="D40" i="3" s="1"/>
  <c r="I40" i="6"/>
  <c r="D40" i="6" s="1" a="1"/>
  <c r="D40" i="6" s="1"/>
  <c r="D57" i="3" a="1"/>
  <c r="D57" i="3" s="1"/>
  <c r="I57" i="6"/>
  <c r="D57" i="6" s="1" a="1"/>
  <c r="D57" i="6" s="1"/>
  <c r="D145" i="3" a="1"/>
  <c r="D145" i="3" s="1"/>
  <c r="I145" i="6"/>
  <c r="D145" i="6" s="1" a="1"/>
  <c r="D145" i="6" s="1"/>
  <c r="D132" i="3" a="1"/>
  <c r="D132" i="3" s="1"/>
  <c r="I132" i="6"/>
  <c r="D132" i="6" s="1" a="1"/>
  <c r="D132" i="6" s="1"/>
  <c r="D128" i="3" a="1"/>
  <c r="D128" i="3" s="1"/>
  <c r="I128" i="6"/>
  <c r="D128" i="6" s="1" a="1"/>
  <c r="D128" i="6" s="1"/>
  <c r="D152" i="3" a="1"/>
  <c r="D152" i="3" s="1"/>
  <c r="I152" i="6"/>
  <c r="D152" i="6" s="1" a="1"/>
  <c r="D152" i="6" s="1"/>
  <c r="D62" i="3" a="1"/>
  <c r="D62" i="3" s="1"/>
  <c r="I62" i="6"/>
  <c r="D62" i="6" s="1" a="1"/>
  <c r="D62" i="6" s="1"/>
  <c r="D138" i="3" a="1"/>
  <c r="D138" i="3" s="1"/>
  <c r="I138" i="6"/>
  <c r="D138" i="6" s="1" a="1"/>
  <c r="D138" i="6" s="1"/>
  <c r="D46" i="3" a="1"/>
  <c r="D46" i="3" s="1"/>
  <c r="I46" i="6"/>
  <c r="D46" i="6" s="1" a="1"/>
  <c r="D46" i="6" s="1"/>
  <c r="D133" i="3" a="1"/>
  <c r="D133" i="3" s="1"/>
  <c r="I133" i="6"/>
  <c r="D133" i="6" s="1" a="1"/>
  <c r="D133" i="6" s="1"/>
  <c r="D81" i="3" a="1"/>
  <c r="D81" i="3" s="1"/>
  <c r="I81" i="6"/>
  <c r="D81" i="6" s="1" a="1"/>
  <c r="D81" i="6" s="1"/>
  <c r="D44" i="3" a="1"/>
  <c r="D44" i="3" s="1"/>
  <c r="I44" i="6"/>
  <c r="D44" i="6" s="1" a="1"/>
  <c r="D44" i="6" s="1"/>
  <c r="D79" i="3" a="1"/>
  <c r="D79" i="3" s="1"/>
  <c r="I79" i="6"/>
  <c r="D79" i="6" s="1" a="1"/>
  <c r="D79" i="6" s="1"/>
  <c r="D107" i="3" a="1"/>
  <c r="D107" i="3" s="1"/>
  <c r="I107" i="6"/>
  <c r="D107" i="6" s="1" a="1"/>
  <c r="D107" i="6" s="1"/>
  <c r="D140" i="3" a="1"/>
  <c r="D140" i="3" s="1"/>
  <c r="I140" i="6"/>
  <c r="D140" i="6" s="1" a="1"/>
  <c r="D140" i="6" s="1"/>
  <c r="D144" i="3" a="1"/>
  <c r="D144" i="3" s="1"/>
  <c r="I144" i="6"/>
  <c r="D144" i="6" s="1" a="1"/>
  <c r="D144" i="6" s="1"/>
  <c r="D99" i="3" a="1"/>
  <c r="D99" i="3" s="1"/>
  <c r="I99" i="6"/>
  <c r="D99" i="6" s="1" a="1"/>
  <c r="D99" i="6" s="1"/>
  <c r="D76" i="3" a="1"/>
  <c r="D76" i="3" s="1"/>
  <c r="I76" i="6"/>
  <c r="D76" i="6" s="1" a="1"/>
  <c r="D76" i="6" s="1"/>
  <c r="D56" i="3" a="1"/>
  <c r="D56" i="3" s="1"/>
  <c r="I56" i="6"/>
  <c r="D56" i="6" s="1" a="1"/>
  <c r="D56" i="6" s="1"/>
  <c r="D136" i="3" a="1"/>
  <c r="D136" i="3" s="1"/>
  <c r="I136" i="6"/>
  <c r="D136" i="6" s="1" a="1"/>
  <c r="D136" i="6" s="1"/>
  <c r="D149" i="3" a="1"/>
  <c r="D149" i="3" s="1"/>
  <c r="I149" i="6"/>
  <c r="D149" i="6" s="1" a="1"/>
  <c r="D149" i="6" s="1"/>
  <c r="D90" i="3" a="1"/>
  <c r="D90" i="3" s="1"/>
  <c r="I90" i="6"/>
  <c r="D90" i="6" s="1" a="1"/>
  <c r="D90" i="6" s="1"/>
  <c r="D55" i="3" a="1"/>
  <c r="D55" i="3" s="1"/>
  <c r="I55" i="6"/>
  <c r="D55" i="6" s="1" a="1"/>
  <c r="D55" i="6" s="1"/>
  <c r="D69" i="3" a="1"/>
  <c r="D69" i="3" s="1"/>
  <c r="I69" i="6"/>
  <c r="D69" i="6" s="1" a="1"/>
  <c r="D69" i="6" s="1"/>
  <c r="D72" i="3" a="1"/>
  <c r="D72" i="3" s="1"/>
  <c r="I72" i="6"/>
  <c r="D72" i="6" s="1" a="1"/>
  <c r="D72" i="6" s="1"/>
  <c r="D131" i="3" a="1"/>
  <c r="D131" i="3" s="1"/>
  <c r="I131" i="6"/>
  <c r="D131" i="6" s="1" a="1"/>
  <c r="D131" i="6" s="1"/>
  <c r="D142" i="3" a="1"/>
  <c r="D142" i="3" s="1"/>
  <c r="I142" i="6"/>
  <c r="D142" i="6" s="1" a="1"/>
  <c r="D142" i="6" s="1"/>
  <c r="D134" i="3" a="1"/>
  <c r="D134" i="3" s="1"/>
  <c r="I134" i="6"/>
  <c r="D134" i="6" s="1" a="1"/>
  <c r="D134" i="6" s="1"/>
  <c r="D92" i="3" a="1"/>
  <c r="D92" i="3" s="1"/>
  <c r="I92" i="6"/>
  <c r="D92" i="6" s="1" a="1"/>
  <c r="D92" i="6" s="1"/>
  <c r="D88" i="3" a="1"/>
  <c r="D88" i="3" s="1"/>
  <c r="I88" i="6"/>
  <c r="D88" i="6" s="1" a="1"/>
  <c r="D88" i="6" s="1"/>
  <c r="D52" i="3" a="1"/>
  <c r="D52" i="3" s="1"/>
  <c r="I52" i="6"/>
  <c r="D52" i="6" s="1" a="1"/>
  <c r="D52" i="6" s="1"/>
  <c r="D115" i="3" a="1"/>
  <c r="D115" i="3" s="1"/>
  <c r="I115" i="6"/>
  <c r="D115" i="6" s="1" a="1"/>
  <c r="D115" i="6" s="1"/>
  <c r="D143" i="3" a="1"/>
  <c r="D143" i="3" s="1"/>
  <c r="I143" i="6"/>
  <c r="D143" i="6" s="1" a="1"/>
  <c r="D143" i="6" s="1"/>
  <c r="D94" i="3" a="1"/>
  <c r="D94" i="3" s="1"/>
  <c r="I94" i="6"/>
  <c r="D94" i="6" s="1" a="1"/>
  <c r="D94" i="6" s="1"/>
  <c r="D141" i="3" a="1"/>
  <c r="D141" i="3" s="1"/>
  <c r="I141" i="6"/>
  <c r="D141" i="6" s="1" a="1"/>
  <c r="D141" i="6" s="1"/>
  <c r="D73" i="3" a="1"/>
  <c r="D73" i="3" s="1"/>
  <c r="I73" i="6"/>
  <c r="D73" i="6" s="1" a="1"/>
  <c r="D73" i="6" s="1"/>
  <c r="D114" i="3" a="1"/>
  <c r="D114" i="3" s="1"/>
  <c r="I114" i="6"/>
  <c r="D114" i="6" s="1" a="1"/>
  <c r="D114" i="6" s="1"/>
  <c r="D39" i="3" a="1"/>
  <c r="D39" i="3" s="1"/>
  <c r="I39" i="6"/>
  <c r="D39" i="6" s="1" a="1"/>
  <c r="D39" i="6" s="1"/>
  <c r="D43" i="3" a="1"/>
  <c r="D43" i="3" s="1"/>
  <c r="I43" i="6"/>
  <c r="D43" i="6" s="1" a="1"/>
  <c r="D43" i="6" s="1"/>
  <c r="D75" i="3" a="1"/>
  <c r="D75" i="3" s="1"/>
  <c r="I75" i="6"/>
  <c r="D75" i="6" s="1" a="1"/>
  <c r="D75" i="6" s="1"/>
  <c r="D86" i="3" a="1"/>
  <c r="D86" i="3" s="1"/>
  <c r="I86" i="6"/>
  <c r="D86" i="6" s="1" a="1"/>
  <c r="D86" i="6" s="1"/>
  <c r="D117" i="3" a="1"/>
  <c r="D117" i="3" s="1"/>
  <c r="I117" i="6"/>
  <c r="D117" i="6" s="1" a="1"/>
  <c r="D117" i="6" s="1"/>
  <c r="D123" i="3" a="1"/>
  <c r="D123" i="3" s="1"/>
  <c r="I123" i="6"/>
  <c r="D123" i="6" s="1" a="1"/>
  <c r="D123" i="6" s="1"/>
  <c r="D151" i="3" a="1"/>
  <c r="D151" i="3" s="1"/>
  <c r="I151" i="6"/>
  <c r="D151" i="6" s="1" a="1"/>
  <c r="D151" i="6" s="1"/>
  <c r="D80" i="3" a="1"/>
  <c r="D80" i="3" s="1"/>
  <c r="I80" i="6"/>
  <c r="D80" i="6" s="1" a="1"/>
  <c r="D80" i="6" s="1"/>
  <c r="D51" i="3" a="1"/>
  <c r="D51" i="3" s="1"/>
  <c r="I51" i="6"/>
  <c r="D51" i="6" s="1" a="1"/>
  <c r="D51" i="6" s="1"/>
  <c r="D95" i="3" a="1"/>
  <c r="D95" i="3" s="1"/>
  <c r="I95" i="6"/>
  <c r="D95" i="6" s="1" a="1"/>
  <c r="D95" i="6" s="1"/>
  <c r="D85" i="3" a="1"/>
  <c r="D85" i="3" s="1"/>
  <c r="I85" i="6"/>
  <c r="D85" i="6" s="1" a="1"/>
  <c r="D85" i="6" s="1"/>
  <c r="D77" i="3" a="1"/>
  <c r="D77" i="3" s="1"/>
  <c r="I77" i="6"/>
  <c r="D77" i="6" s="1" a="1"/>
  <c r="D77" i="6" s="1"/>
  <c r="D120" i="3" a="1"/>
  <c r="D120" i="3" s="1"/>
  <c r="I120" i="6"/>
  <c r="D120" i="6" s="1" a="1"/>
  <c r="D120" i="6" s="1"/>
  <c r="D113" i="3" a="1"/>
  <c r="D113" i="3" s="1"/>
  <c r="I113" i="6"/>
  <c r="D113" i="6" s="1" a="1"/>
  <c r="D113" i="6" s="1"/>
  <c r="D93" i="3" a="1"/>
  <c r="D93" i="3" s="1"/>
  <c r="I93" i="6"/>
  <c r="D93" i="6" s="1" a="1"/>
  <c r="D93" i="6" s="1"/>
  <c r="D147" i="3" a="1"/>
  <c r="D147" i="3" s="1"/>
  <c r="I147" i="6"/>
  <c r="D147" i="6" s="1" a="1"/>
  <c r="D147" i="6" s="1"/>
  <c r="D122" i="3" a="1"/>
  <c r="D122" i="3" s="1"/>
  <c r="I122" i="6"/>
  <c r="D122" i="6" s="1" a="1"/>
  <c r="D122" i="6" s="1"/>
  <c r="D38" i="3" a="1"/>
  <c r="D38" i="3" s="1"/>
  <c r="I38" i="6"/>
  <c r="D38" i="6" s="1" a="1"/>
  <c r="D38" i="6" s="1"/>
  <c r="D53" i="3" a="1"/>
  <c r="D53" i="3" s="1"/>
  <c r="I53" i="6"/>
  <c r="D53" i="6" s="1" a="1"/>
  <c r="D53" i="6" s="1"/>
  <c r="D59" i="3" a="1"/>
  <c r="D59" i="3" s="1"/>
  <c r="I59" i="6"/>
  <c r="D59" i="6" s="1" a="1"/>
  <c r="D59" i="6" s="1"/>
  <c r="D119" i="3" a="1"/>
  <c r="D119" i="3" s="1"/>
  <c r="I119" i="6"/>
  <c r="D119" i="6" s="1" a="1"/>
  <c r="D119" i="6" s="1"/>
  <c r="D101" i="3" a="1"/>
  <c r="D101" i="3" s="1"/>
  <c r="I101" i="6"/>
  <c r="D101" i="6" s="1" a="1"/>
  <c r="D101" i="6" s="1"/>
  <c r="D98" i="3" a="1"/>
  <c r="D98" i="3" s="1"/>
  <c r="I98" i="6"/>
  <c r="D98" i="6" s="1" a="1"/>
  <c r="D98" i="6" s="1"/>
  <c r="D47" i="3" a="1"/>
  <c r="D47" i="3" s="1"/>
  <c r="I47" i="6"/>
  <c r="D47" i="6" s="1" a="1"/>
  <c r="D47" i="6" s="1"/>
  <c r="D146" i="3" a="1"/>
  <c r="D146" i="3" s="1"/>
  <c r="I146" i="6"/>
  <c r="D146" i="6" s="1" a="1"/>
  <c r="D146" i="6" s="1"/>
  <c r="D108" i="3" a="1"/>
  <c r="D108" i="3" s="1"/>
  <c r="I108" i="6"/>
  <c r="D108" i="6" s="1" a="1"/>
  <c r="D108" i="6" s="1"/>
  <c r="D135" i="3" a="1"/>
  <c r="D135" i="3" s="1"/>
  <c r="I135" i="6"/>
  <c r="D135" i="6" s="1" a="1"/>
  <c r="D135" i="6" s="1"/>
  <c r="D96" i="3" a="1"/>
  <c r="D96" i="3" s="1"/>
  <c r="I96" i="6"/>
  <c r="D96" i="6" s="1" a="1"/>
  <c r="D96" i="6" s="1"/>
  <c r="D61" i="3" a="1"/>
  <c r="D61" i="3" s="1"/>
  <c r="I61" i="6"/>
  <c r="D61" i="6" s="1" a="1"/>
  <c r="D61" i="6" s="1"/>
  <c r="D64" i="3" a="1"/>
  <c r="D64" i="3" s="1"/>
  <c r="I64" i="6"/>
  <c r="D64" i="6" s="1" a="1"/>
  <c r="D64" i="6" s="1"/>
  <c r="D74" i="3" a="1"/>
  <c r="D74" i="3" s="1"/>
  <c r="I74" i="6"/>
  <c r="D74" i="6" s="1" a="1"/>
  <c r="D74" i="6" s="1"/>
  <c r="D41" i="3" a="1"/>
  <c r="D41" i="3" s="1"/>
  <c r="I41" i="6"/>
  <c r="D41" i="6" s="1" a="1"/>
  <c r="D41" i="6" s="1"/>
  <c r="D106" i="3" a="1"/>
  <c r="D106" i="3" s="1"/>
  <c r="I106" i="6"/>
  <c r="D106" i="6" s="1" a="1"/>
  <c r="D106" i="6" s="1"/>
  <c r="D63" i="3" a="1"/>
  <c r="D63" i="3" s="1"/>
  <c r="I63" i="6"/>
  <c r="D63" i="6" s="1" a="1"/>
  <c r="D63" i="6" s="1"/>
  <c r="D137" i="3" a="1"/>
  <c r="D137" i="3" s="1"/>
  <c r="I137" i="6"/>
  <c r="D137" i="6" s="1" a="1"/>
  <c r="D137" i="6" s="1"/>
  <c r="D50" i="3" a="1"/>
  <c r="D50" i="3" s="1"/>
  <c r="I50" i="6"/>
  <c r="D50" i="6" s="1" a="1"/>
  <c r="D50" i="6" s="1"/>
  <c r="D118" i="3" a="1"/>
  <c r="D118" i="3" s="1"/>
  <c r="I118" i="6"/>
  <c r="D118" i="6" s="1" a="1"/>
  <c r="D118" i="6" s="1"/>
  <c r="D121" i="3" a="1"/>
  <c r="D121" i="3" s="1"/>
  <c r="I121" i="6"/>
  <c r="D121" i="6" s="1" a="1"/>
  <c r="D121" i="6" s="1"/>
  <c r="D68" i="3" a="1"/>
  <c r="D68" i="3" s="1"/>
  <c r="I68" i="6"/>
  <c r="D68" i="6" s="1" a="1"/>
  <c r="D68" i="6" s="1"/>
  <c r="D87" i="3" a="1"/>
  <c r="D87" i="3" s="1"/>
  <c r="I87" i="6"/>
  <c r="D87" i="6" s="1" a="1"/>
  <c r="D87" i="6" s="1"/>
  <c r="D67" i="3" a="1"/>
  <c r="D67" i="3" s="1"/>
  <c r="I67" i="6"/>
  <c r="D67" i="6" s="1" a="1"/>
  <c r="D67" i="6" s="1"/>
  <c r="D109" i="3" a="1"/>
  <c r="D109" i="3" s="1"/>
  <c r="I109" i="6"/>
  <c r="D109" i="6" s="1" a="1"/>
  <c r="D109" i="6" s="1"/>
  <c r="D111" i="3" a="1"/>
  <c r="D111" i="3" s="1"/>
  <c r="I111" i="6"/>
  <c r="D111" i="6" s="1" a="1"/>
  <c r="D111" i="6" s="1"/>
  <c r="D65" i="3" a="1"/>
  <c r="D65" i="3" s="1"/>
  <c r="I65" i="6"/>
  <c r="D65" i="6" s="1" a="1"/>
  <c r="D65" i="6" s="1"/>
  <c r="D66" i="3" a="1"/>
  <c r="D66" i="3" s="1"/>
  <c r="I66" i="6"/>
  <c r="D66" i="6" s="1" a="1"/>
  <c r="D66" i="6" s="1"/>
  <c r="D124" i="3" a="1"/>
  <c r="D124" i="3" s="1"/>
  <c r="I124" i="6"/>
  <c r="D124" i="6" s="1" a="1"/>
  <c r="D124" i="6" s="1"/>
  <c r="D112" i="3" a="1"/>
  <c r="D112" i="3" s="1"/>
  <c r="I112" i="6"/>
  <c r="D112" i="6" s="1" a="1"/>
  <c r="D112" i="6" s="1"/>
  <c r="D139" i="3" a="1"/>
  <c r="D139" i="3" s="1"/>
  <c r="I139" i="6"/>
  <c r="D139" i="6" s="1" a="1"/>
  <c r="D139" i="6" s="1"/>
  <c r="D150" i="3" a="1"/>
  <c r="D150" i="3" s="1"/>
  <c r="I150" i="6"/>
  <c r="D150" i="6" s="1" a="1"/>
  <c r="D150" i="6" s="1"/>
  <c r="D45" i="3" a="1"/>
  <c r="D45" i="3" s="1"/>
  <c r="I45" i="6"/>
  <c r="D45" i="6" s="1" a="1"/>
  <c r="D45" i="6" s="1"/>
  <c r="J26" i="2"/>
  <c r="J63" i="2"/>
  <c r="D35" i="6" a="1"/>
  <c r="D35" i="6" s="1"/>
  <c r="D103" i="6" a="1"/>
  <c r="D103" i="6" s="1"/>
  <c r="D54" i="6" a="1"/>
  <c r="D54" i="6" s="1"/>
  <c r="D42" i="6" a="1"/>
  <c r="D42" i="6" s="1"/>
  <c r="J37" i="2"/>
  <c r="J39" i="2" s="1"/>
  <c r="G3" i="6" a="1"/>
  <c r="G3" i="6" s="1"/>
  <c r="J3" i="6" a="1"/>
  <c r="J3" i="6" s="1"/>
  <c r="K3" i="3" a="1"/>
  <c r="K3" i="3" s="1"/>
  <c r="J30" i="2" s="1"/>
  <c r="L3" i="3" a="1"/>
  <c r="L3" i="3" s="1"/>
  <c r="J31" i="2" s="1"/>
  <c r="O6" i="3"/>
  <c r="O3" i="3" s="1" a="1"/>
  <c r="O3" i="3" s="1"/>
  <c r="D35" i="3" a="1"/>
  <c r="D35" i="3" s="1"/>
  <c r="I34" i="6"/>
  <c r="D34" i="6" s="1" a="1"/>
  <c r="D34" i="6" s="1"/>
  <c r="I32" i="6"/>
  <c r="D32" i="6" s="1" a="1"/>
  <c r="D32" i="6" s="1"/>
  <c r="I36" i="6"/>
  <c r="D36" i="6" s="1" a="1"/>
  <c r="D36" i="6" s="1"/>
  <c r="I33" i="6"/>
  <c r="D33" i="6" s="1" a="1"/>
  <c r="D33" i="6" s="1"/>
  <c r="I31" i="6"/>
  <c r="D31" i="6" s="1" a="1"/>
  <c r="D31" i="6" s="1"/>
  <c r="I37" i="6"/>
  <c r="D37" i="6" s="1" a="1"/>
  <c r="D37" i="6" s="1"/>
  <c r="I30" i="6"/>
  <c r="D30" i="6" s="1" a="1"/>
  <c r="D30" i="6" s="1"/>
  <c r="J28" i="2" l="1"/>
  <c r="C124" i="9"/>
  <c r="P6" i="3"/>
  <c r="D9" i="3" a="1"/>
  <c r="D9" i="3" s="1"/>
  <c r="D22" i="3" a="1"/>
  <c r="D22" i="3" s="1"/>
  <c r="D18" i="3" a="1"/>
  <c r="D18" i="3" s="1"/>
  <c r="D11" i="3" a="1"/>
  <c r="D11" i="3" s="1"/>
  <c r="D27" i="6" a="1"/>
  <c r="D27" i="6" s="1"/>
  <c r="D18" i="6" a="1"/>
  <c r="D18" i="6" s="1"/>
  <c r="D27" i="3" a="1"/>
  <c r="D27" i="3" s="1"/>
  <c r="D9" i="6" a="1"/>
  <c r="D9" i="6" s="1"/>
  <c r="D26" i="3" a="1"/>
  <c r="D26" i="3" s="1"/>
  <c r="D12" i="6" a="1"/>
  <c r="D12" i="6" s="1"/>
  <c r="D22" i="6" a="1"/>
  <c r="D22" i="6" s="1"/>
  <c r="D11" i="6" a="1"/>
  <c r="D11" i="6" s="1"/>
  <c r="D28" i="3" a="1"/>
  <c r="D28" i="3" s="1"/>
  <c r="D29" i="6" a="1"/>
  <c r="D29" i="6" s="1"/>
  <c r="D12" i="3" a="1"/>
  <c r="D12" i="3" s="1"/>
  <c r="D29" i="3" a="1"/>
  <c r="D29" i="3" s="1"/>
  <c r="D10" i="3" a="1"/>
  <c r="D10" i="3" s="1"/>
  <c r="D36" i="3" a="1"/>
  <c r="D36" i="3" s="1"/>
  <c r="M3" i="3" a="1"/>
  <c r="M3" i="3" s="1"/>
  <c r="N3" i="3" a="1"/>
  <c r="N3" i="3" s="1"/>
  <c r="D30" i="3" a="1"/>
  <c r="D30" i="3" s="1"/>
  <c r="D37" i="3" a="1"/>
  <c r="D37" i="3" s="1"/>
  <c r="D31" i="3" a="1"/>
  <c r="D31" i="3" s="1"/>
  <c r="D23" i="3" a="1"/>
  <c r="D23" i="3" s="1"/>
  <c r="D32" i="3" a="1"/>
  <c r="D32" i="3" s="1"/>
  <c r="D34" i="3" a="1"/>
  <c r="D34" i="3" s="1"/>
  <c r="D17" i="3" a="1"/>
  <c r="D17" i="3" s="1"/>
  <c r="D14" i="6" a="1"/>
  <c r="D14" i="6" s="1"/>
  <c r="D21" i="3" a="1"/>
  <c r="D21" i="3" s="1"/>
  <c r="D20" i="6" a="1"/>
  <c r="D20" i="6" s="1"/>
  <c r="D15" i="6" a="1"/>
  <c r="D15" i="6" s="1"/>
  <c r="D25" i="6" a="1"/>
  <c r="D25" i="6" s="1"/>
  <c r="D16" i="6" a="1"/>
  <c r="D16" i="6" s="1"/>
  <c r="D13" i="6" a="1"/>
  <c r="D13" i="6" s="1"/>
  <c r="D33" i="3" a="1"/>
  <c r="D33" i="3" s="1"/>
  <c r="D19" i="6" a="1"/>
  <c r="D19" i="6" s="1"/>
  <c r="D24" i="6" a="1"/>
  <c r="D24" i="6" s="1"/>
  <c r="D7" i="3" a="1"/>
  <c r="D7" i="3" s="1"/>
  <c r="D8" i="6" a="1"/>
  <c r="D8" i="6" s="1"/>
  <c r="D6" i="3" l="1" a="1"/>
  <c r="D6" i="3" s="1"/>
  <c r="I6" i="6"/>
  <c r="I3" i="6" s="1" a="1"/>
  <c r="I3" i="6" s="1"/>
  <c r="J32" i="2"/>
  <c r="D24" i="3" a="1"/>
  <c r="D24" i="3" s="1"/>
  <c r="D8" i="3" a="1"/>
  <c r="D8" i="3" s="1"/>
  <c r="D10" i="6" a="1"/>
  <c r="D10" i="6" s="1"/>
  <c r="D25" i="3" a="1"/>
  <c r="D25" i="3" s="1"/>
  <c r="D21" i="6" a="1"/>
  <c r="D21" i="6" s="1"/>
  <c r="D17" i="6" a="1"/>
  <c r="D17" i="6" s="1"/>
  <c r="D23" i="6" a="1"/>
  <c r="D23" i="6" s="1"/>
  <c r="D14" i="3" a="1"/>
  <c r="D14" i="3" s="1"/>
  <c r="D16" i="3" a="1"/>
  <c r="D16" i="3" s="1"/>
  <c r="D20" i="3" a="1"/>
  <c r="D20" i="3" s="1"/>
  <c r="D7" i="6" a="1"/>
  <c r="D7" i="6" s="1"/>
  <c r="D13" i="3" a="1"/>
  <c r="D13" i="3" s="1"/>
  <c r="D15" i="3" a="1"/>
  <c r="D15" i="3" s="1"/>
  <c r="D19" i="3" a="1"/>
  <c r="D19" i="3" s="1"/>
  <c r="P3" i="3" a="1"/>
  <c r="P3" i="3" s="1"/>
  <c r="D6" i="6" l="1" a="1"/>
  <c r="D6" i="6" s="1"/>
  <c r="C2" i="3"/>
  <c r="J33" i="2"/>
  <c r="C70" i="9" s="1"/>
  <c r="D74" i="9" s="1"/>
  <c r="H3" i="6" a="1"/>
  <c r="H3" i="6" s="1"/>
  <c r="C2" i="6" s="1"/>
  <c r="J35" i="2" l="1"/>
  <c r="C119" i="9"/>
  <c r="D129" i="9" s="1"/>
  <c r="J65" i="2"/>
  <c r="J43" i="2" l="1"/>
  <c r="J8" i="7"/>
  <c r="J12" i="7"/>
  <c r="J9" i="7"/>
  <c r="J42" i="2" l="1"/>
  <c r="J11" i="7" s="1"/>
  <c r="C12" i="9"/>
  <c r="J10" i="7"/>
  <c r="J5" i="7"/>
  <c r="C11" i="9"/>
  <c r="P7" i="2"/>
  <c r="P6" i="2"/>
  <c r="J3" i="7"/>
  <c r="J6" i="7"/>
  <c r="J13" i="7"/>
  <c r="J7" i="7"/>
  <c r="E35" i="9" l="1"/>
  <c r="E32" i="9"/>
  <c r="E30" i="9"/>
  <c r="E33" i="9"/>
  <c r="E25" i="9"/>
  <c r="E27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E2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Materialgjenvinning av svinn i byggefase:</t>
        </r>
        <r>
          <rPr>
            <sz val="9"/>
            <color indexed="81"/>
            <rFont val="Tahoma"/>
            <family val="2"/>
          </rPr>
          <t xml:space="preserve">
Hvis prosjektet kan dokumentere en høyere gjenvinningsandel av brennbart avfall i byggefasen, kan FutureBuilt Zero verdien for byggefase overstyres ved å fylle inn dette feltet.</t>
        </r>
      </text>
    </comment>
    <comment ref="E3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Utslippsfaktorer:</t>
        </r>
        <r>
          <rPr>
            <sz val="9"/>
            <color indexed="81"/>
            <rFont val="Tahoma"/>
            <family val="2"/>
          </rPr>
          <t xml:space="preserve">
Utslippsfaktorer i fjernavarmeproduksjonen. 
Virkningsgrad er hensyntatt.
Distribusjonstap frem til bygningen er hensyntatt.</t>
        </r>
      </text>
    </comment>
    <comment ref="E4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Utslippsfaktorer:</t>
        </r>
        <r>
          <rPr>
            <sz val="9"/>
            <color indexed="81"/>
            <rFont val="Tahoma"/>
            <family val="2"/>
          </rPr>
          <t xml:space="preserve">
Utslippsfaktorer i fjernavarmeproduksjonen. 
Virkningsgrad er hensyntatt.
Distribusjonstap frem til bygningen er hensyntatt.
</t>
        </r>
      </text>
    </comment>
    <comment ref="I64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Forklaring:</t>
        </r>
        <r>
          <rPr>
            <sz val="9"/>
            <color indexed="81"/>
            <rFont val="Tahoma"/>
            <family val="2"/>
          </rPr>
          <t xml:space="preserve">
For elektrisitet gjelder scenario for europeisk elektrisitetsmiks.
Det er ingen tidsvekting.
Utslipp fra avfallsforbrenningsandelen av fjernvarme er null.
Eksportert energi er kommer ikke til kompensasjon.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D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Produksjon:</t>
        </r>
        <r>
          <rPr>
            <sz val="9"/>
            <color indexed="81"/>
            <rFont val="Tahoma"/>
            <family val="2"/>
          </rPr>
          <t xml:space="preserve">
Produksjonsutslipp i byggefase kan limes inn direkte fra annet beregningsverktøy.</t>
        </r>
      </text>
    </comment>
    <comment ref="E4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Transport:</t>
        </r>
        <r>
          <rPr>
            <sz val="9"/>
            <color indexed="81"/>
            <rFont val="Tahoma"/>
            <family val="2"/>
          </rPr>
          <t xml:space="preserve">
Transportutslipp fra byggefase kan limes inn direkte fra annet beregningsverktøy.</t>
        </r>
      </text>
    </comment>
    <comment ref="F4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Materialmengde:</t>
        </r>
        <r>
          <rPr>
            <sz val="9"/>
            <color indexed="81"/>
            <rFont val="Tahoma"/>
            <family val="2"/>
          </rPr>
          <t xml:space="preserve">
Faktisk materialmengde benyttet i bygningen i byggefasen (ekskludert utskiftninger). Kapp og svinn er ikke inkludert her.</t>
        </r>
      </text>
    </comment>
    <comment ref="G4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Levetid:</t>
        </r>
        <r>
          <rPr>
            <sz val="9"/>
            <color indexed="81"/>
            <rFont val="Tahoma"/>
            <family val="2"/>
          </rPr>
          <t xml:space="preserve">
Estimert levetid før produktet skiftes ut.</t>
        </r>
      </text>
    </comment>
    <comment ref="H4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 xml:space="preserve">Antakelse:
</t>
        </r>
        <r>
          <rPr>
            <sz val="9"/>
            <color indexed="81"/>
            <rFont val="Tahoma"/>
            <family val="2"/>
          </rPr>
          <t>For en bygningslevetid på 60 år antas hele antall utskiftninger for alle år frem til og med år 59. Det forekommer ingen utskiftninger i år 60.</t>
        </r>
      </text>
    </comment>
    <comment ref="J4" authorId="0" shapeId="0" xr:uid="{00000000-0006-0000-0100-000006000000}">
      <text>
        <r>
          <rPr>
            <b/>
            <sz val="9"/>
            <color rgb="FF000000"/>
            <rFont val="Tahoma"/>
            <family val="2"/>
          </rPr>
          <t>Kapp og svinn: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Kapp og svinn er prosjektavhengig, og med rette tiltak vil prosjektet kunne redusere sine klimagassutslipp betydelig ved å fokusere på reduksjon av kapp og svinn.</t>
        </r>
      </text>
    </comment>
    <comment ref="M4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Sementinnhold varierer:</t>
        </r>
        <r>
          <rPr>
            <sz val="9"/>
            <color indexed="81"/>
            <rFont val="Tahoma"/>
            <family val="2"/>
          </rPr>
          <t xml:space="preserve">
Sementinnholdet i vil variere mellom betongtyper. Lavkarbonbetong har typisk lavere sementinnhold.</t>
        </r>
      </text>
    </comment>
    <comment ref="N4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 xml:space="preserve">Konsekvens:
Hvis ja:
</t>
        </r>
        <r>
          <rPr>
            <sz val="9"/>
            <color indexed="81"/>
            <rFont val="Tahoma"/>
            <family val="2"/>
          </rPr>
          <t>- 80% av produktets produksjonsutslipp kommer tili fratrekk i modul A1-3.</t>
        </r>
      </text>
    </comment>
    <comment ref="O4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 xml:space="preserve">Konsekvens:
Hvis ja:
</t>
        </r>
        <r>
          <rPr>
            <sz val="9"/>
            <color indexed="81"/>
            <rFont val="Tahoma"/>
            <family val="2"/>
          </rPr>
          <t>- Avfallsforbrenning blir unngått både for utskiftninger og for sluttfase. Gjelder ikke produktets svinn, som uansett vil gå til avfallsforbrenning.
- 10% av produktets produksjonsutslipp kommer tili fratrekk i modul D.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O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Forklaring:
</t>
        </r>
        <r>
          <rPr>
            <sz val="9"/>
            <color indexed="81"/>
            <rFont val="Tahoma"/>
            <family val="2"/>
          </rPr>
          <t xml:space="preserve">Det estimerte biogene karbonopptaket i skog </t>
        </r>
        <r>
          <rPr>
            <b/>
            <i/>
            <sz val="9"/>
            <color indexed="81"/>
            <rFont val="Tahoma"/>
            <family val="2"/>
          </rPr>
          <t>før</t>
        </r>
        <r>
          <rPr>
            <sz val="9"/>
            <color indexed="81"/>
            <rFont val="Tahoma"/>
            <family val="2"/>
          </rPr>
          <t xml:space="preserve"> begrensninger er hensyntatt.
Begrensninger blir hensyntatt i neste kolonne.
Denne kolonnen brukes </t>
        </r>
        <r>
          <rPr>
            <i/>
            <sz val="9"/>
            <color indexed="81"/>
            <rFont val="Tahoma"/>
            <family val="2"/>
          </rPr>
          <t>ikke</t>
        </r>
        <r>
          <rPr>
            <sz val="9"/>
            <color indexed="81"/>
            <rFont val="Tahoma"/>
            <family val="2"/>
          </rPr>
          <t xml:space="preserve"> til rapportering.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Eirik Resch</author>
  </authors>
  <commentList>
    <comment ref="B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Treinnhold varierer:</t>
        </r>
        <r>
          <rPr>
            <sz val="9"/>
            <color indexed="81"/>
            <rFont val="Tahoma"/>
            <family val="2"/>
          </rPr>
          <t xml:space="preserve">
Andelen tørrvekt av tre i produktet. Mange produkter inneholder en andel biologisk basert materiale, som vil variere. Blant annet er det en høy andel tre i plateprodukter som CLT og LVL, og en mindre andel i gipsplater. Sammensatte produkter som vinduer/dører og parkett/linoleum har et treinnhold som avhenger av sammensetningen.</t>
        </r>
      </text>
    </comment>
    <comment ref="C2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Fossiltinnhold varierer:</t>
        </r>
        <r>
          <rPr>
            <sz val="9"/>
            <color indexed="81"/>
            <rFont val="Tahoma"/>
            <family val="2"/>
          </rPr>
          <t xml:space="preserve">
Mange produkter inneholder en andel fossilt materiale, dette kan være PVC og andre plastvarianter, fugeskum, lim, bitumen/asfalt, osv.</t>
        </r>
      </text>
    </comment>
    <comment ref="D2" authorId="0" shapeId="0" xr:uid="{00000000-0006-0000-0400-000003000000}">
      <text>
        <r>
          <rPr>
            <b/>
            <sz val="9"/>
            <color rgb="FF000000"/>
            <rFont val="Tahoma"/>
            <family val="2"/>
          </rPr>
          <t>Sementinnhold varierer: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Sementinnholdet i vil variere mellom betongtyper. Lavkarbonbetongvarianter har lavere sementinnhold enn normalbetong/bransjestandard.</t>
        </r>
      </text>
    </comment>
  </commentList>
</comments>
</file>

<file path=xl/sharedStrings.xml><?xml version="1.0" encoding="utf-8"?>
<sst xmlns="http://schemas.openxmlformats.org/spreadsheetml/2006/main" count="511" uniqueCount="300">
  <si>
    <t>Navn</t>
  </si>
  <si>
    <t>Bygningsdel</t>
  </si>
  <si>
    <t>Materialkategori</t>
  </si>
  <si>
    <t>Mengde [kg]</t>
  </si>
  <si>
    <t>Levetid [år]</t>
  </si>
  <si>
    <t># utskiftinger</t>
  </si>
  <si>
    <t>Treinnhold</t>
  </si>
  <si>
    <t>Fossiltinnhold</t>
  </si>
  <si>
    <t>Sementinnhold</t>
  </si>
  <si>
    <t>Ombruk</t>
  </si>
  <si>
    <t>Ja</t>
  </si>
  <si>
    <t>Nei</t>
  </si>
  <si>
    <t>Byggets levetid</t>
  </si>
  <si>
    <t>år</t>
  </si>
  <si>
    <t>beregnet</t>
  </si>
  <si>
    <t>fyll inn</t>
  </si>
  <si>
    <t>Materialsammensetning</t>
  </si>
  <si>
    <t>Materialmengder</t>
  </si>
  <si>
    <t>Utskiftninger [kg]</t>
  </si>
  <si>
    <t>Produktinformasjon</t>
  </si>
  <si>
    <t>Klimagassutslipp byggefase</t>
  </si>
  <si>
    <t>uendret</t>
  </si>
  <si>
    <t>A1-3</t>
  </si>
  <si>
    <t>A4</t>
  </si>
  <si>
    <t>Produksjon</t>
  </si>
  <si>
    <t>Transport</t>
  </si>
  <si>
    <t>A5 (svinn)</t>
  </si>
  <si>
    <t>Avfallsf. tre</t>
  </si>
  <si>
    <t>Avfallsf. fosilt</t>
  </si>
  <si>
    <t>Biogent opptak</t>
  </si>
  <si>
    <t>Sementopptak</t>
  </si>
  <si>
    <t>Klimagassutslipp driftsfase</t>
  </si>
  <si>
    <t>Biogent fratrekk</t>
  </si>
  <si>
    <t>B2-5</t>
  </si>
  <si>
    <t>C3</t>
  </si>
  <si>
    <t>D</t>
  </si>
  <si>
    <t>Totalfaktor</t>
  </si>
  <si>
    <t>Utslippskilde</t>
  </si>
  <si>
    <t>Byggefase</t>
  </si>
  <si>
    <t>Bruksfase</t>
  </si>
  <si>
    <t>Sluttfase</t>
  </si>
  <si>
    <t>Skal ganges med produktets</t>
  </si>
  <si>
    <t>Materialer</t>
  </si>
  <si>
    <t>Produksjon og transport</t>
  </si>
  <si>
    <t>-</t>
  </si>
  <si>
    <t>Utslipp [kgCO2e]</t>
  </si>
  <si>
    <t>Karbonopptak i sement</t>
  </si>
  <si>
    <t>Avfallsforbrenning tre</t>
  </si>
  <si>
    <t>Avfallsforbrenning fossilt</t>
  </si>
  <si>
    <t>Elektrisitet</t>
  </si>
  <si>
    <t>Fjernvarme, avfall</t>
  </si>
  <si>
    <t>Energiproduksjon</t>
  </si>
  <si>
    <t>Solcellepanel</t>
  </si>
  <si>
    <t>Et normalt produkt</t>
  </si>
  <si>
    <t>Et tilfeldig treprodukt</t>
  </si>
  <si>
    <t>Et tilfeldig fossiltprodukt</t>
  </si>
  <si>
    <t>Et tilfeldig sementprodukt</t>
  </si>
  <si>
    <t>Et tilfeldig produkt tilrettelagt for ombruk</t>
  </si>
  <si>
    <t>Et tilfeldig produkt med tre, fossilt, sement, og ombruk</t>
  </si>
  <si>
    <t>Annet</t>
  </si>
  <si>
    <t>Klimagassutslipp sluttfase</t>
  </si>
  <si>
    <t>Svinn</t>
  </si>
  <si>
    <t>Utskiftninger</t>
  </si>
  <si>
    <t>Avfallsforbrenning</t>
  </si>
  <si>
    <t>Driftsfase</t>
  </si>
  <si>
    <t xml:space="preserve"> Sum:</t>
  </si>
  <si>
    <t>Beregnede klimagassutslipp etter FutureBuilt ZERO metoden, med enhet [kgCO2e].</t>
  </si>
  <si>
    <t>Produksjon (A1-3) [kgCO2e]</t>
  </si>
  <si>
    <t>Transport (A4) [kgCO2e]</t>
  </si>
  <si>
    <t>m2</t>
  </si>
  <si>
    <t>Karbonopptak i skog*</t>
  </si>
  <si>
    <t>Prosjektnavn</t>
  </si>
  <si>
    <t>Prosjektfase</t>
  </si>
  <si>
    <t>Velg</t>
  </si>
  <si>
    <t>Dato</t>
  </si>
  <si>
    <t>Utført av</t>
  </si>
  <si>
    <t>dd.mm.åååå</t>
  </si>
  <si>
    <t>Kommentar</t>
  </si>
  <si>
    <t>Klimafantasibygget 1</t>
  </si>
  <si>
    <t>Navn Navnesen</t>
  </si>
  <si>
    <t xml:space="preserve"> Totalsum:</t>
  </si>
  <si>
    <t>Tilleggsinformasjon</t>
  </si>
  <si>
    <t>Ombrukbarhet</t>
  </si>
  <si>
    <t>Solceller</t>
  </si>
  <si>
    <t>kopier inn</t>
  </si>
  <si>
    <t>Planlagt ferdigstillelse</t>
  </si>
  <si>
    <t>årstall</t>
  </si>
  <si>
    <t>Generell informasjon</t>
  </si>
  <si>
    <t>Om bygningen</t>
  </si>
  <si>
    <t>Energibruk i drift</t>
  </si>
  <si>
    <t>Elektrisitet, levert</t>
  </si>
  <si>
    <t>Elektrisitet, eksportert</t>
  </si>
  <si>
    <t>Fjernvarme</t>
  </si>
  <si>
    <t>Sammensetning fjernvarme</t>
  </si>
  <si>
    <t>Fossil olje</t>
  </si>
  <si>
    <t>Fossil gass</t>
  </si>
  <si>
    <t>Bioenergi</t>
  </si>
  <si>
    <t>sum</t>
  </si>
  <si>
    <t>År for planlagt ferdistillelse</t>
  </si>
  <si>
    <t>Resultater for energibruk i drift</t>
  </si>
  <si>
    <t>Maksutslipp materialer</t>
  </si>
  <si>
    <t>Maksutslipp energi</t>
  </si>
  <si>
    <t>Totalkriterium</t>
  </si>
  <si>
    <t>kgCO2e/m2</t>
  </si>
  <si>
    <t>Produksjon (A1-3)</t>
  </si>
  <si>
    <t>Transport (A4)</t>
  </si>
  <si>
    <t>Avfallsforbrenning (C3)</t>
  </si>
  <si>
    <t>Ombrukbarhet (D)</t>
  </si>
  <si>
    <t>Elektrisitet i gitt år</t>
  </si>
  <si>
    <t>Totalt</t>
  </si>
  <si>
    <t>Kriterieoppnåelse</t>
  </si>
  <si>
    <t>Kriterier</t>
  </si>
  <si>
    <t>Maksutslipp energi i drift</t>
  </si>
  <si>
    <t>Fyll inn verdier</t>
  </si>
  <si>
    <t>Elektrisitet snitt</t>
  </si>
  <si>
    <t>Fjernvarme snitt - avfall</t>
  </si>
  <si>
    <t>Resultater for energibruk på byggeplass</t>
  </si>
  <si>
    <t>Energibruk</t>
  </si>
  <si>
    <t>Produkttype</t>
  </si>
  <si>
    <t>ESP iso</t>
  </si>
  <si>
    <t>Vinyl</t>
  </si>
  <si>
    <t>Vegg-vegg teppe</t>
  </si>
  <si>
    <t>Stål/Industri dør</t>
  </si>
  <si>
    <t>Vanntetningsmembran</t>
  </si>
  <si>
    <t>Dampsperre</t>
  </si>
  <si>
    <t>Skillevegg tre</t>
  </si>
  <si>
    <t>Balkongdør m alu</t>
  </si>
  <si>
    <t>Skyvedør m alu</t>
  </si>
  <si>
    <t>Tredør</t>
  </si>
  <si>
    <t>Tredør m glass</t>
  </si>
  <si>
    <t>Tredør m alu</t>
  </si>
  <si>
    <t>Tredør m alu/glass</t>
  </si>
  <si>
    <t>Vindu Alu-tre</t>
  </si>
  <si>
    <t>Vindu Alu-tre fast karm</t>
  </si>
  <si>
    <t>Vindu Tre-tre</t>
  </si>
  <si>
    <t>Vindu tre-tre fast karm</t>
  </si>
  <si>
    <t>Glassfasade</t>
  </si>
  <si>
    <t>Kryssfiner laminert</t>
  </si>
  <si>
    <t>Kryssfiner</t>
  </si>
  <si>
    <t>CLT</t>
  </si>
  <si>
    <t>LVL</t>
  </si>
  <si>
    <t>Parkett</t>
  </si>
  <si>
    <t>Linoleum (biomasse)</t>
  </si>
  <si>
    <t>Gipsplater</t>
  </si>
  <si>
    <t>Asfalttakpapp</t>
  </si>
  <si>
    <t>PEHD rør (plastrør)</t>
  </si>
  <si>
    <t>Flislim</t>
  </si>
  <si>
    <t>Betong: Lavkarbon Extrem +</t>
  </si>
  <si>
    <t>Betong: Lavkarbon A</t>
  </si>
  <si>
    <t>Betong: Lavkarbon B</t>
  </si>
  <si>
    <t>Betong: Bransje, standard</t>
  </si>
  <si>
    <t>Resultater for materialbruk (inkl. energi byggeplass)</t>
  </si>
  <si>
    <t>Totalresultat for valgt år vises her</t>
  </si>
  <si>
    <t>kg CO2e/m2</t>
  </si>
  <si>
    <t>Produksjon, PV</t>
  </si>
  <si>
    <t>Avhenger av år satt i drift (se tabell i 'bakgrunnstall')</t>
  </si>
  <si>
    <t>Bruksareal (BRA)</t>
  </si>
  <si>
    <t>NS 3720</t>
  </si>
  <si>
    <t>B4</t>
  </si>
  <si>
    <t>Produksjon og transport inkl. svinn</t>
  </si>
  <si>
    <t>Biodrivstoff</t>
  </si>
  <si>
    <t>se tabell</t>
  </si>
  <si>
    <t>Må dokumenteres ihht. FutureBuilts kriterier for sirkulære bygg</t>
  </si>
  <si>
    <t>Halvparten av utslippene allokeres til fjernvarmesektoren</t>
  </si>
  <si>
    <t>beregnes</t>
  </si>
  <si>
    <t>velg fra rullegardinmeny</t>
  </si>
  <si>
    <t>Tabell kun til informasjon</t>
  </si>
  <si>
    <t>Kriteriene i året for planlagt ferdistillelse</t>
  </si>
  <si>
    <t>Resultater totalt (sammenlignes med kriteriene)</t>
  </si>
  <si>
    <t>Resultater FutureBuilt Zero beregning</t>
  </si>
  <si>
    <t>Byggeår</t>
  </si>
  <si>
    <t>Gjennomsnitt over levetiden</t>
  </si>
  <si>
    <t>Resultater NS 3720</t>
  </si>
  <si>
    <t>Til sammenlikning: NS 3720 resultater</t>
  </si>
  <si>
    <t>Reduserer produksjonsutslippene med 80% i A1-3</t>
  </si>
  <si>
    <t>Vekt [kg] * Treinnhold [%]</t>
  </si>
  <si>
    <t>Vekt [kg] * Sementinnhold [%]</t>
  </si>
  <si>
    <t>Fremtidige produksjons og transportutslipp reduseres grunnet teknologiutvikling og tidspunkt for utslipp.</t>
  </si>
  <si>
    <t>Elektrisitet, levert (B6)</t>
  </si>
  <si>
    <t>Elektrisitet, eksportert (D)</t>
  </si>
  <si>
    <t>Fjernvarme (B6)</t>
  </si>
  <si>
    <t>andel</t>
  </si>
  <si>
    <t xml:space="preserve">FutureBuilt Zero beregningsverktøy - Klimagassutslipp og karbonbinding knyttet til bygningers material- og energibruk. 
Regnearket benyttes til justering av beregningsresultater fra en NS3720-beregning. </t>
  </si>
  <si>
    <t>Bruksanvisning</t>
  </si>
  <si>
    <r>
      <rPr>
        <u/>
        <sz val="14"/>
        <color theme="1"/>
        <rFont val="Calibri"/>
        <family val="2"/>
        <scheme val="minor"/>
      </rPr>
      <t>NS 3720 beregninger gjort i annen programvare, og tilhørende data, limes direkte inn her.</t>
    </r>
    <r>
      <rPr>
        <sz val="14"/>
        <color theme="1"/>
        <rFont val="Calibri"/>
        <family val="2"/>
        <scheme val="minor"/>
      </rPr>
      <t xml:space="preserve"> Produksjonsutslipp og transportutslipp i byggefase (A1-3 og A4) limes direkte inn. Resterende utslipp (byggeplass, driftsfase, og sluttfase) regnes ulikt fra NS 3720. For å beregne disse må en lime inn materialmengde, levetid, og mengde svinn fra annen programvare. Til slutt må det også for hvert material oppgis materialsammensetning </t>
    </r>
    <r>
      <rPr>
        <sz val="12"/>
        <color theme="1"/>
        <rFont val="Calibri"/>
        <family val="2"/>
        <scheme val="minor"/>
      </rPr>
      <t>(se arket 'Veileder-Materialsammensetning for forslag)</t>
    </r>
    <r>
      <rPr>
        <sz val="14"/>
        <color theme="1"/>
        <rFont val="Calibri"/>
        <family val="2"/>
        <scheme val="minor"/>
      </rPr>
      <t xml:space="preserve">, og om produktet er ombrukt og tilrettelagt for ombrukbarhet </t>
    </r>
    <r>
      <rPr>
        <sz val="12"/>
        <color theme="1"/>
        <rFont val="Calibri"/>
        <family val="2"/>
        <scheme val="minor"/>
      </rPr>
      <t>(dokumentert etter FutureBuilts kriterier for sirkulære bygg)</t>
    </r>
    <r>
      <rPr>
        <sz val="14"/>
        <color theme="1"/>
        <rFont val="Calibri"/>
        <family val="2"/>
        <scheme val="minor"/>
      </rPr>
      <t xml:space="preserve"> og det må krysses av for hvilke produkter som eventuelt er solcellepanel.</t>
    </r>
  </si>
  <si>
    <r>
      <t xml:space="preserve">Materialsammensetning 
</t>
    </r>
    <r>
      <rPr>
        <sz val="11"/>
        <color theme="4" tint="0.79998168889431442"/>
        <rFont val="Calibri"/>
        <family val="2"/>
        <scheme val="minor"/>
      </rPr>
      <t>(Se hjelpeark: Veileder materialsammensetning)</t>
    </r>
  </si>
  <si>
    <r>
      <rPr>
        <b/>
        <sz val="13"/>
        <color theme="1"/>
        <rFont val="Calibri"/>
        <family val="2"/>
        <scheme val="minor"/>
      </rPr>
      <t>Verktøyet krever følgende fremgangsmåte:</t>
    </r>
    <r>
      <rPr>
        <b/>
        <sz val="13"/>
        <color rgb="FFFF0000"/>
        <rFont val="Calibri (Brødtekst)"/>
      </rPr>
      <t xml:space="preserve"> </t>
    </r>
    <r>
      <rPr>
        <sz val="13"/>
        <color rgb="FFFF0000"/>
        <rFont val="Calibri (Brødtekst)"/>
      </rPr>
      <t xml:space="preserve">
</t>
    </r>
    <r>
      <rPr>
        <sz val="13"/>
        <color rgb="FFC00000"/>
        <rFont val="Calibri (Brødtekst)"/>
      </rPr>
      <t xml:space="preserve">   </t>
    </r>
    <r>
      <rPr>
        <b/>
        <sz val="13"/>
        <color rgb="FFC00000"/>
        <rFont val="Calibri (Brødtekst)"/>
      </rPr>
      <t>Steg 1</t>
    </r>
    <r>
      <rPr>
        <b/>
        <sz val="13"/>
        <color rgb="FFC00000"/>
        <rFont val="Calibri"/>
        <family val="2"/>
        <scheme val="minor"/>
      </rPr>
      <t>.</t>
    </r>
    <r>
      <rPr>
        <sz val="13"/>
        <color theme="1"/>
        <rFont val="Calibri"/>
        <family val="2"/>
        <scheme val="minor"/>
      </rPr>
      <t xml:space="preserve"> I dette arket, 'FutureBuilt Zero', fyll inn </t>
    </r>
    <r>
      <rPr>
        <b/>
        <sz val="13"/>
        <color theme="5" tint="-0.249977111117893"/>
        <rFont val="Calibri"/>
        <family val="2"/>
        <scheme val="minor"/>
      </rPr>
      <t>oransje</t>
    </r>
    <r>
      <rPr>
        <sz val="13"/>
        <color theme="1"/>
        <rFont val="Calibri"/>
        <family val="2"/>
        <scheme val="minor"/>
      </rPr>
      <t xml:space="preserve"> verdier i tabellene under.
</t>
    </r>
    <r>
      <rPr>
        <sz val="13"/>
        <color rgb="FFFF0000"/>
        <rFont val="Calibri (Brødtekst)"/>
      </rPr>
      <t xml:space="preserve"> </t>
    </r>
    <r>
      <rPr>
        <sz val="13"/>
        <color theme="5" tint="-0.249977111117893"/>
        <rFont val="Calibri (Brødtekst)"/>
      </rPr>
      <t xml:space="preserve"> </t>
    </r>
    <r>
      <rPr>
        <sz val="13"/>
        <color rgb="FFC00000"/>
        <rFont val="Calibri (Brødtekst)"/>
      </rPr>
      <t xml:space="preserve"> </t>
    </r>
    <r>
      <rPr>
        <b/>
        <sz val="13"/>
        <color rgb="FFC00000"/>
        <rFont val="Calibri (Brødtekst)"/>
      </rPr>
      <t>Steg 2.</t>
    </r>
    <r>
      <rPr>
        <sz val="13"/>
        <color theme="1"/>
        <rFont val="Calibri"/>
        <family val="2"/>
        <scheme val="minor"/>
      </rPr>
      <t xml:space="preserve"> I arket 'Inndata', fyll inn resultater fra NS3720-beregning hentet fra annen modell. 
</t>
    </r>
    <r>
      <rPr>
        <sz val="13"/>
        <color rgb="FFFF0000"/>
        <rFont val="Calibri (Brødtekst)"/>
      </rPr>
      <t xml:space="preserve"> </t>
    </r>
    <r>
      <rPr>
        <sz val="13"/>
        <color rgb="FFC00000"/>
        <rFont val="Calibri (Brødtekst)"/>
      </rPr>
      <t xml:space="preserve">  </t>
    </r>
    <r>
      <rPr>
        <b/>
        <sz val="13"/>
        <color rgb="FFC00000"/>
        <rFont val="Calibri (Brødtekst)"/>
      </rPr>
      <t>Steg 3</t>
    </r>
    <r>
      <rPr>
        <b/>
        <sz val="13"/>
        <color rgb="FFFF0000"/>
        <rFont val="Calibri (Brødtekst)"/>
      </rPr>
      <t>.</t>
    </r>
    <r>
      <rPr>
        <sz val="13"/>
        <color theme="1"/>
        <rFont val="Calibri"/>
        <family val="2"/>
        <scheme val="minor"/>
      </rPr>
      <t xml:space="preserve"> I dette arket, 'FutureBuilt Zero', kan du deretter avlese FutureBuilt Zero-resultater og om prosjektet har oppnådd kriteriene/kravene</t>
    </r>
  </si>
  <si>
    <r>
      <t xml:space="preserve">A4 </t>
    </r>
    <r>
      <rPr>
        <sz val="9"/>
        <color theme="1" tint="0.34998626667073579"/>
        <rFont val="Calibri"/>
        <family val="2"/>
        <scheme val="minor"/>
      </rPr>
      <t>(identisk)</t>
    </r>
  </si>
  <si>
    <t>Energibruki byggefasen</t>
  </si>
  <si>
    <t>FutureBuilt Zero kriterie</t>
  </si>
  <si>
    <t>FutureBuilt Zero - totalt</t>
  </si>
  <si>
    <t>kWh</t>
  </si>
  <si>
    <t>kWh/m2 år</t>
  </si>
  <si>
    <t>kgCO2e/kWh</t>
  </si>
  <si>
    <t>uendret utenom ombruk</t>
  </si>
  <si>
    <t>Byggeplass svinn (A5)</t>
  </si>
  <si>
    <t>Byggeplass energi (A5)</t>
  </si>
  <si>
    <r>
      <t xml:space="preserve">Byggefase </t>
    </r>
    <r>
      <rPr>
        <sz val="11"/>
        <color theme="1"/>
        <rFont val="Calibri"/>
        <family val="2"/>
        <scheme val="minor"/>
      </rPr>
      <t>(A1-5)</t>
    </r>
  </si>
  <si>
    <r>
      <t xml:space="preserve">Bruksfase </t>
    </r>
    <r>
      <rPr>
        <sz val="11"/>
        <color theme="1"/>
        <rFont val="Calibri"/>
        <family val="2"/>
        <scheme val="minor"/>
      </rPr>
      <t>(B1-5)</t>
    </r>
  </si>
  <si>
    <t>Avfallsforbrenning (B2-5)</t>
  </si>
  <si>
    <t>Andel av avfall avfallsforbrent</t>
  </si>
  <si>
    <t>Byggefasen (A5)</t>
  </si>
  <si>
    <t>FutureBuilt Zero verdier for valgt år</t>
  </si>
  <si>
    <t>Overstyrer</t>
  </si>
  <si>
    <t>Materialgjennvinning av brennbart avfall</t>
  </si>
  <si>
    <t>Byggefase (A5)</t>
  </si>
  <si>
    <t>Bruksfase (B2-5)</t>
  </si>
  <si>
    <t>Sluttfase (C3)</t>
  </si>
  <si>
    <t>kan overstyres</t>
  </si>
  <si>
    <t>fast</t>
  </si>
  <si>
    <r>
      <t>FutureBuilt Zero faktorer</t>
    </r>
    <r>
      <rPr>
        <sz val="14"/>
        <color theme="1"/>
        <rFont val="Calibri"/>
        <family val="2"/>
        <scheme val="minor"/>
      </rPr>
      <t xml:space="preserve">    </t>
    </r>
    <r>
      <rPr>
        <i/>
        <sz val="9"/>
        <color theme="1"/>
        <rFont val="Calibri"/>
        <family val="2"/>
        <scheme val="minor"/>
      </rPr>
      <t>Faktorene i denne tabellen brukes i beregningene og kan ikke endres.</t>
    </r>
  </si>
  <si>
    <t>Se fotnote om begrensning.</t>
  </si>
  <si>
    <r>
      <t xml:space="preserve">B6 </t>
    </r>
    <r>
      <rPr>
        <sz val="9"/>
        <color theme="1" tint="0.34998626667073579"/>
        <rFont val="Calibri"/>
        <family val="2"/>
        <scheme val="minor"/>
      </rPr>
      <t>(avviker: tidsvekting, fjernvarme, eksportert energi)</t>
    </r>
  </si>
  <si>
    <r>
      <rPr>
        <b/>
        <sz val="14"/>
        <color theme="1"/>
        <rFont val="Calibri"/>
        <family val="2"/>
        <scheme val="minor"/>
      </rPr>
      <t>Om beregningsverktøyet</t>
    </r>
    <r>
      <rPr>
        <sz val="12"/>
        <color theme="1"/>
        <rFont val="Calibri"/>
        <family val="2"/>
        <scheme val="minor"/>
      </rPr>
      <t xml:space="preserve">
- Dette regnearket benyttes til justering av beregningsresultater fra en NS 3720-beregning, slik at resultatene følger FutureBuilt Zero metodikk.
- Regnearket gjør det enkelt å omregne til FutureBuilt Zero, og umiddelbart kontrollere resultatet opp mot FutureBuilt kriteriet.
- På denne siden, 'FutureBuiltZERO', kan du avlese FutureBuilt Zero-resultater og om prosjektet har oppnådd kriteriene/kravene.
- På denne siden kan du også enkelt se hvilke utslippskilder som spiller inn på totalen.
- På siden 'Resultater detaljert' kan en undersøke i detalj hvilke materialer som er utslagsgivende, og hvilke utslippskilder som er viktige.
- Det ligger kommentarer i mange av cellene, som gir utfyllende informasjon.
</t>
    </r>
    <r>
      <rPr>
        <b/>
        <sz val="14"/>
        <color theme="1"/>
        <rFont val="Calibri"/>
        <family val="2"/>
        <scheme val="minor"/>
      </rPr>
      <t>Fremgangsmåte</t>
    </r>
    <r>
      <rPr>
        <sz val="12"/>
        <color theme="1"/>
        <rFont val="Calibri"/>
        <family val="2"/>
        <scheme val="minor"/>
      </rPr>
      <t xml:space="preserve">
- Steg 1: Fyll inn </t>
    </r>
    <r>
      <rPr>
        <b/>
        <sz val="12"/>
        <color theme="5" tint="-0.249977111117893"/>
        <rFont val="Calibri"/>
        <family val="2"/>
        <scheme val="minor"/>
      </rPr>
      <t>oransje</t>
    </r>
    <r>
      <rPr>
        <sz val="12"/>
        <color theme="1"/>
        <rFont val="Calibri"/>
        <family val="2"/>
        <scheme val="minor"/>
      </rPr>
      <t xml:space="preserve"> verdier til venstre på denne siden. Disse verdiene gjelder for hele bygningen.
- Steg 2: Fyll inn resultater fra annen modell på siden 'Inndata'. Disse verdiene gjelder for hvert enkelt material. Dette gjøres lettest ved å kopiere inn resultater.
    For hvert material må du oppgi
        - Utslipp A1-3
        - Utslipp A4
        - Materialmengde
        - Levetid
        - Andel kapp og svinn
        - Materialsammensetning (treinnhold, fossilinnhold, sementinnhold). På siden 'Veileder-Materialsammensetning' er det oppgitt forslag til verdier.
        - Er produktet ombrukt?
        - Er produktet tilrettelagt for ombrukbarhet?
        - Er produktet et solcellepanel?
</t>
    </r>
    <r>
      <rPr>
        <b/>
        <sz val="14"/>
        <color theme="1"/>
        <rFont val="Calibri"/>
        <family val="2"/>
        <scheme val="minor"/>
      </rPr>
      <t>Justeringer ved bruk av One Click LCA som beregningsmodell</t>
    </r>
    <r>
      <rPr>
        <sz val="12"/>
        <color theme="1"/>
        <rFont val="Calibri"/>
        <family val="2"/>
        <scheme val="minor"/>
      </rPr>
      <t xml:space="preserve">
- Som standard brukes ofte transportavstander (A4) fra </t>
    </r>
    <r>
      <rPr>
        <i/>
        <sz val="12"/>
        <color theme="1"/>
        <rFont val="Calibri"/>
        <family val="2"/>
        <scheme val="minor"/>
      </rPr>
      <t>mellomlager</t>
    </r>
    <r>
      <rPr>
        <sz val="12"/>
        <color theme="1"/>
        <rFont val="Calibri"/>
        <family val="2"/>
        <scheme val="minor"/>
      </rPr>
      <t xml:space="preserve">. Disse avstandene må i så fall justeres slik at de gjelder fra </t>
    </r>
    <r>
      <rPr>
        <i/>
        <sz val="12"/>
        <color theme="1"/>
        <rFont val="Calibri"/>
        <family val="2"/>
        <scheme val="minor"/>
      </rPr>
      <t>produksjonsted</t>
    </r>
    <r>
      <rPr>
        <sz val="12"/>
        <color theme="1"/>
        <rFont val="Calibri"/>
        <family val="2"/>
        <scheme val="minor"/>
      </rPr>
      <t xml:space="preserve"> (fabrikk) til byggplass.
- Som standard ligger utslippsfaktor for veitransport [kgCO</t>
    </r>
    <r>
      <rPr>
        <sz val="11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e/tkm] for lavt. Utslippsfaktoren må justeres til en valgmulighet som ligger nærmere 0.166 kgCO</t>
    </r>
    <r>
      <rPr>
        <sz val="11"/>
        <color theme="1"/>
        <rFont val="Calibri"/>
        <family val="2"/>
        <scheme val="minor"/>
      </rPr>
      <t>2</t>
    </r>
    <r>
      <rPr>
        <sz val="12"/>
        <color theme="1"/>
        <rFont val="Calibri"/>
        <family val="2"/>
        <scheme val="minor"/>
      </rPr>
      <t>e/tkm for alle materialtyper utenom betong. Dette kan gjøres under metodeinnstillinger i One Click.</t>
    </r>
  </si>
  <si>
    <t>Karbonopptak</t>
  </si>
  <si>
    <t>Utslipp i A1-3 [kgCO2e]</t>
  </si>
  <si>
    <t>Energi, levert [kWh]</t>
  </si>
  <si>
    <t>Vekt [kg] * Treinnhold [%] * Andel forbrenning [%]</t>
  </si>
  <si>
    <t>Vekt [kg] * Fossiltinnhold [%]  * Andel forbrenning [%]</t>
  </si>
  <si>
    <t>*Begrensning: Biogent karbonopptak kan maksimalt kompensere for produktets produksjon og avfallshåndtering. Kan ikke kompensere for transport av materialene. Kan ikke kompensere for materialsvinn, hverken produksjon, transport eller avfallsforbrenning.</t>
  </si>
  <si>
    <t>Karbonatisering i sement (B1)</t>
  </si>
  <si>
    <t>Produksjon inkl. svinn (B2-5)</t>
  </si>
  <si>
    <t>Transport inkl. svinn (B2-5)</t>
  </si>
  <si>
    <t>B1</t>
  </si>
  <si>
    <t>ikke inkludert</t>
  </si>
  <si>
    <t>Biogent opptak i skog (B1)</t>
  </si>
  <si>
    <t>Fjernvarme i gitt år - avfall</t>
  </si>
  <si>
    <t>Produktstadiet (A1-3)</t>
  </si>
  <si>
    <r>
      <rPr>
        <sz val="11"/>
        <color theme="1"/>
        <rFont val="Calibri"/>
        <family val="2"/>
        <scheme val="minor"/>
      </rPr>
      <t>Byggeplass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(A4-5)</t>
    </r>
  </si>
  <si>
    <t>Energi i drift</t>
  </si>
  <si>
    <r>
      <t xml:space="preserve">Sluttfase </t>
    </r>
    <r>
      <rPr>
        <sz val="11"/>
        <color theme="1"/>
        <rFont val="Calibri"/>
        <family val="2"/>
        <scheme val="minor"/>
      </rPr>
      <t xml:space="preserve">(C3) og </t>
    </r>
    <r>
      <rPr>
        <b/>
        <sz val="11"/>
        <color theme="1"/>
        <rFont val="Calibri"/>
        <family val="2"/>
        <scheme val="minor"/>
      </rPr>
      <t xml:space="preserve">Ombrukbarhet </t>
    </r>
    <r>
      <rPr>
        <sz val="11"/>
        <color theme="1"/>
        <rFont val="Calibri"/>
        <family val="2"/>
        <scheme val="minor"/>
      </rPr>
      <t>(D)</t>
    </r>
  </si>
  <si>
    <t>inkl. besparelse fra ombruk</t>
  </si>
  <si>
    <t>Elektrokjel</t>
  </si>
  <si>
    <t>Spillvarme, industri</t>
  </si>
  <si>
    <t>Varmepumpe (omgivelses- og avløpsvarme)</t>
  </si>
  <si>
    <t>Resultatene gjelder for bygningsdel '2 - Bygning' og '49 - Solcellesystemer'</t>
  </si>
  <si>
    <t>På denne siden skal det legges inn materialdata/beregningsresultater fra annen programvare, for hvert enkelt material i bygningsdelene 21-29 og 49. I tillegg må noen tilleggsdata fylles inn for hvert material.</t>
  </si>
  <si>
    <t>FutureBuilt Zero faktorer [kgCO2e/kWh]</t>
  </si>
  <si>
    <t>FutureBuilt Zero kriterier [kgCO2e/m2]</t>
  </si>
  <si>
    <r>
      <t xml:space="preserve">A1-3 </t>
    </r>
    <r>
      <rPr>
        <sz val="9"/>
        <color theme="1" tint="0.34998626667073579"/>
        <rFont val="Calibri"/>
        <family val="2"/>
        <scheme val="minor"/>
      </rPr>
      <t>(identisk)</t>
    </r>
  </si>
  <si>
    <t xml:space="preserve">Versjon 18.06.2021    </t>
  </si>
  <si>
    <t>Her vises resultatene for prosjektets material og energibruk beregnet etter typiske NS3720-forutsetninger, som angitt under.</t>
  </si>
  <si>
    <r>
      <t>B4-5</t>
    </r>
    <r>
      <rPr>
        <sz val="9"/>
        <color theme="1" tint="0.34998626667073579"/>
        <rFont val="Calibri"/>
        <family val="2"/>
        <scheme val="minor"/>
      </rPr>
      <t xml:space="preserve"> (ingen teknologi og tidsvekting, færre utslippskilder, ref. metodenotat)</t>
    </r>
  </si>
  <si>
    <t>FutureBuilt Zero</t>
  </si>
  <si>
    <t>Illustrasjoner til rapportmal</t>
  </si>
  <si>
    <t>Diagram 1</t>
  </si>
  <si>
    <t>Prosjektets beregnede klimagassutslipp fylles inn her</t>
  </si>
  <si>
    <t>FB kriterier for ferdigstillelsesåret fylles inn her</t>
  </si>
  <si>
    <t>Energi</t>
  </si>
  <si>
    <t>Diagrammet viser prosjektets beregnede klimagassutslipp sett opp mot kravnivåene i FutureBuilt ZERO</t>
  </si>
  <si>
    <t>Som alternativ til dette diagrammet kan samme diagram klippes direkte fra beregningsverktøyet til FutureBuilt ZERO</t>
  </si>
  <si>
    <t>Diagram 2</t>
  </si>
  <si>
    <t>Målkurve</t>
  </si>
  <si>
    <t>Prosjekt</t>
  </si>
  <si>
    <t>Diagrammet viser prosjektets beregnede klimagassutslipp sammenlignet med FutureBuilt målkurven 2020-2030</t>
  </si>
  <si>
    <t>Fyll inn prosjektets beregnede klimagassutslipp i ferdigstillelsesåret, og sørg for at øvrige celler har en verdi på mer enn 1200 for å generere korrekt fremstilling.</t>
  </si>
  <si>
    <t>Diagram 3</t>
  </si>
  <si>
    <t>Fordeling på prosjektfaser</t>
  </si>
  <si>
    <t>Prosjektert</t>
  </si>
  <si>
    <t>Som bygget</t>
  </si>
  <si>
    <t>I drift</t>
  </si>
  <si>
    <t>Energi : eksport</t>
  </si>
  <si>
    <t>Energi : levert</t>
  </si>
  <si>
    <t>Materialer : utslipp</t>
  </si>
  <si>
    <t>Byggeplass</t>
  </si>
  <si>
    <t>Nettoutslipp</t>
  </si>
  <si>
    <t>Diagrammet viser prosjektets beregnede klimagassutslipp per beregningstidspunkt</t>
  </si>
  <si>
    <t>Diagram 4</t>
  </si>
  <si>
    <t>Tidspunkt for utslipp</t>
  </si>
  <si>
    <t>Utslipp i byggefasen</t>
  </si>
  <si>
    <t>Utslipp i bruksfasen</t>
  </si>
  <si>
    <t>Utslipp i sluttfasen</t>
  </si>
  <si>
    <t>Diagrammet viser prosjektets beregnede klimagassutslipp per livsløpsfase</t>
  </si>
  <si>
    <t>Diagram 5</t>
  </si>
  <si>
    <t>Energi : Byggeplass</t>
  </si>
  <si>
    <t>Diagrammet viser prosjektets beregnede klimagassutslipp fra energibruk</t>
  </si>
  <si>
    <t>Diagram 6</t>
  </si>
  <si>
    <t>Karbonbalanse Materialer</t>
  </si>
  <si>
    <t>A1-A3</t>
  </si>
  <si>
    <t>Produksjon (A1-A3)</t>
  </si>
  <si>
    <t>A5</t>
  </si>
  <si>
    <t>Utskiftning (B2-B5)</t>
  </si>
  <si>
    <t>Transport inkl. svinn (B2-B5)</t>
  </si>
  <si>
    <t>Diagrammet viser prosjektets beregnede klimagassutslipp fra materialbruk</t>
  </si>
  <si>
    <t>Velg prosjektfase:</t>
  </si>
  <si>
    <t>&lt;-- Bioenergi legges inn manuelt, hvis aktuelt</t>
  </si>
  <si>
    <t>Materialer : CO2-lagring og avverget</t>
  </si>
  <si>
    <t>velg i nedtrekksmeny</t>
  </si>
  <si>
    <t>Fylles inn automatisk for valgt prosjektfase. Resterende prosjektfaser fylles inn manuelt i de tilfeller der det er aktuelt.</t>
  </si>
  <si>
    <t>B6</t>
  </si>
  <si>
    <t>D energi</t>
  </si>
  <si>
    <t>B1, D ombrukbarhet</t>
  </si>
  <si>
    <t>A1-3, A4, B2-5, C</t>
  </si>
  <si>
    <t>A1-3, A4, B1, B2-5, C, D ombrukbarhet</t>
  </si>
  <si>
    <t>B6, D energi</t>
  </si>
  <si>
    <t>Karbonbalanse Energi (B6, D energi)</t>
  </si>
  <si>
    <t>Hvordan bruke denne fanen</t>
  </si>
  <si>
    <r>
      <t xml:space="preserve">Diagrammene under skal benyttes i klimagassrapport til FutureBuilt ZERO
Verdier fra </t>
    </r>
    <r>
      <rPr>
        <i/>
        <sz val="10"/>
        <color theme="1"/>
        <rFont val="Calibri"/>
        <family val="2"/>
        <scheme val="minor"/>
      </rPr>
      <t xml:space="preserve">gjeldende prosjektfase </t>
    </r>
    <r>
      <rPr>
        <sz val="10"/>
        <color theme="1"/>
        <rFont val="Calibri"/>
        <family val="2"/>
        <scheme val="minor"/>
      </rPr>
      <t>skal brukes, med unntak av diagram 3 som inkluderer alle fasene</t>
    </r>
    <r>
      <rPr>
        <b/>
        <sz val="10"/>
        <color theme="1"/>
        <rFont val="Calibri"/>
        <family val="2"/>
        <scheme val="minor"/>
      </rPr>
      <t xml:space="preserve">
Figurene er sammenkoblet med beregningene gjort i dette regnearket</t>
    </r>
    <r>
      <rPr>
        <sz val="10"/>
        <color theme="1"/>
        <rFont val="Calibri"/>
        <family val="2"/>
        <scheme val="minor"/>
      </rPr>
      <t xml:space="preserve">
Figurene fylles ut automatisk basert på beregningene gjort i de andre arkene, untatt for:
- Figur 3 (fylles kun ut for den fasen som er valgt ovenfor)
- Bioenergi i drift (beregnes ikke i dette regnearket, fylles derfor inn manuelt)
I de tilfeller der de er aktuelle, må disse fylles inn manuelt.
Hvis beregningene er gjort i annet verktøy (ikke dette regnearket) kan de enkelt overstyres ved å slette verdiene i de gule cellene og lime inn verdier fra annet verktøy.</t>
    </r>
  </si>
  <si>
    <t>FutureBuilt ZERO Mållinje</t>
  </si>
  <si>
    <t>Bransjereferanse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</si>
</sst>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;\-0;;@"/>
    <numFmt numFmtId="165" formatCode="0.0\ %"/>
    <numFmt numFmtId="166" formatCode="_-* #,##0.0_-;\-* #,##0.0_-;_-* &quot;-&quot;??_-;_-@_-"/>
    <numFmt numFmtId="167" formatCode="_-* #,##0_-;\-* #,##0_-;_-* &quot;-&quot;??_-;_-@_-"/>
    <numFmt numFmtId="168" formatCode="#,##0.0"/>
    <numFmt numFmtId="169" formatCode="0.000"/>
    <numFmt numFmtId="170" formatCode="0.0%"/>
    <numFmt numFmtId="171" formatCode="0.0"/>
  </numFmts>
  <fonts count="6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9"/>
      <color indexed="81"/>
      <name val="Tahoma"/>
      <family val="2"/>
    </font>
    <font>
      <b/>
      <i/>
      <sz val="9"/>
      <color indexed="81"/>
      <name val="Tahoma"/>
      <family val="2"/>
    </font>
    <font>
      <sz val="14"/>
      <color theme="4" tint="0.79998168889431442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1"/>
      <color theme="2" tint="-0.249977111117893"/>
      <name val="Calibri"/>
      <family val="2"/>
      <scheme val="minor"/>
    </font>
    <font>
      <sz val="16"/>
      <color theme="0" tint="-4.9989318521683403E-2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u/>
      <sz val="14"/>
      <color theme="5" tint="-0.249977111117893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4"/>
      <color theme="1" tint="0.34998626667073579"/>
      <name val="Calibri"/>
      <family val="2"/>
      <scheme val="minor"/>
    </font>
    <font>
      <sz val="14"/>
      <color theme="1" tint="0.34998626667073579"/>
      <name val="Calibri"/>
      <family val="2"/>
      <scheme val="minor"/>
    </font>
    <font>
      <sz val="16"/>
      <color rgb="FFC00000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rgb="FFFF0000"/>
      <name val="Calibri (Brødtekst)"/>
    </font>
    <font>
      <sz val="13"/>
      <color rgb="FFC00000"/>
      <name val="Calibri (Brødtekst)"/>
    </font>
    <font>
      <sz val="13"/>
      <color theme="5" tint="-0.249977111117893"/>
      <name val="Calibri (Brødtekst)"/>
    </font>
    <font>
      <b/>
      <sz val="13"/>
      <color theme="1"/>
      <name val="Calibri"/>
      <family val="2"/>
      <scheme val="minor"/>
    </font>
    <font>
      <b/>
      <sz val="13"/>
      <color rgb="FFFF0000"/>
      <name val="Calibri (Brødtekst)"/>
    </font>
    <font>
      <b/>
      <sz val="13"/>
      <color rgb="FFC00000"/>
      <name val="Calibri (Brødtekst)"/>
    </font>
    <font>
      <b/>
      <sz val="13"/>
      <color rgb="FFC00000"/>
      <name val="Calibri"/>
      <family val="2"/>
      <scheme val="minor"/>
    </font>
    <font>
      <b/>
      <sz val="13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i/>
      <sz val="13"/>
      <color theme="5" tint="-0.249977111117893"/>
      <name val="Calibri"/>
      <family val="2"/>
      <scheme val="minor"/>
    </font>
    <font>
      <i/>
      <sz val="13"/>
      <color theme="2" tint="-0.499984740745262"/>
      <name val="Calibri"/>
      <family val="2"/>
      <scheme val="minor"/>
    </font>
    <font>
      <sz val="13"/>
      <color theme="2" tint="-0.499984740745262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i/>
      <sz val="9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rgb="FF0070C0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4" tint="-0.249977111117893"/>
      <name val="Calibri"/>
      <family val="2"/>
      <scheme val="minor"/>
    </font>
    <font>
      <b/>
      <sz val="14"/>
      <color theme="1" tint="0.249977111117893"/>
      <name val="Calibri"/>
      <family val="2"/>
      <scheme val="minor"/>
    </font>
    <font>
      <b/>
      <sz val="14"/>
      <color rgb="FF404040"/>
      <name val="Calibri"/>
      <family val="2"/>
      <scheme val="minor"/>
    </font>
    <font>
      <sz val="1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61">
    <xf numFmtId="0" fontId="0" fillId="0" borderId="0" xfId="0"/>
    <xf numFmtId="0" fontId="0" fillId="0" borderId="0" xfId="0" applyProtection="1">
      <protection locked="0"/>
    </xf>
    <xf numFmtId="9" fontId="0" fillId="0" borderId="0" xfId="1" applyFont="1" applyProtection="1">
      <protection locked="0"/>
    </xf>
    <xf numFmtId="0" fontId="0" fillId="2" borderId="0" xfId="0" applyFill="1" applyProtection="1">
      <protection locked="0"/>
    </xf>
    <xf numFmtId="0" fontId="0" fillId="6" borderId="0" xfId="0" applyFill="1" applyProtection="1">
      <protection locked="0"/>
    </xf>
    <xf numFmtId="0" fontId="7" fillId="7" borderId="0" xfId="0" applyFont="1" applyFill="1"/>
    <xf numFmtId="0" fontId="8" fillId="2" borderId="0" xfId="0" applyFont="1" applyFill="1" applyProtection="1">
      <protection locked="0"/>
    </xf>
    <xf numFmtId="9" fontId="8" fillId="2" borderId="0" xfId="1" applyFont="1" applyFill="1" applyAlignment="1" applyProtection="1">
      <alignment horizontal="center"/>
      <protection locked="0"/>
    </xf>
    <xf numFmtId="9" fontId="8" fillId="2" borderId="1" xfId="1" applyFont="1" applyFill="1" applyBorder="1" applyAlignment="1" applyProtection="1">
      <alignment horizontal="center"/>
      <protection locked="0"/>
    </xf>
    <xf numFmtId="0" fontId="8" fillId="2" borderId="1" xfId="0" applyFont="1" applyFill="1" applyBorder="1" applyProtection="1">
      <protection locked="0"/>
    </xf>
    <xf numFmtId="0" fontId="0" fillId="0" borderId="1" xfId="0" applyBorder="1" applyProtection="1">
      <protection locked="0"/>
    </xf>
    <xf numFmtId="9" fontId="0" fillId="0" borderId="1" xfId="1" applyFont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0" borderId="0" xfId="0" applyAlignment="1">
      <alignment horizontal="center"/>
    </xf>
    <xf numFmtId="0" fontId="0" fillId="14" borderId="0" xfId="0" applyFill="1"/>
    <xf numFmtId="0" fontId="9" fillId="14" borderId="6" xfId="0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horizontal="center"/>
    </xf>
    <xf numFmtId="0" fontId="9" fillId="14" borderId="7" xfId="0" applyFont="1" applyFill="1" applyBorder="1" applyAlignment="1" applyProtection="1">
      <alignment horizontal="center"/>
      <protection locked="0"/>
    </xf>
    <xf numFmtId="0" fontId="0" fillId="8" borderId="1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10" borderId="0" xfId="0" applyFill="1"/>
    <xf numFmtId="0" fontId="0" fillId="3" borderId="1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2" borderId="3" xfId="0" applyFill="1" applyBorder="1" applyProtection="1">
      <protection locked="0"/>
    </xf>
    <xf numFmtId="0" fontId="0" fillId="0" borderId="3" xfId="0" applyBorder="1" applyProtection="1">
      <protection locked="0"/>
    </xf>
    <xf numFmtId="49" fontId="0" fillId="0" borderId="0" xfId="0" applyNumberFormat="1"/>
    <xf numFmtId="49" fontId="0" fillId="0" borderId="0" xfId="0" applyNumberFormat="1" applyProtection="1">
      <protection locked="0"/>
    </xf>
    <xf numFmtId="0" fontId="6" fillId="5" borderId="0" xfId="0" applyFont="1" applyFill="1" applyAlignment="1" applyProtection="1">
      <alignment horizontal="center"/>
      <protection locked="0"/>
    </xf>
    <xf numFmtId="49" fontId="6" fillId="5" borderId="0" xfId="0" applyNumberFormat="1" applyFont="1" applyFill="1" applyAlignment="1" applyProtection="1">
      <alignment horizontal="center"/>
      <protection locked="0"/>
    </xf>
    <xf numFmtId="49" fontId="0" fillId="2" borderId="0" xfId="0" applyNumberFormat="1" applyFill="1" applyProtection="1">
      <protection locked="0"/>
    </xf>
    <xf numFmtId="164" fontId="0" fillId="6" borderId="0" xfId="0" applyNumberFormat="1" applyFill="1"/>
    <xf numFmtId="164" fontId="0" fillId="9" borderId="0" xfId="0" applyNumberFormat="1" applyFill="1"/>
    <xf numFmtId="164" fontId="11" fillId="9" borderId="0" xfId="0" applyNumberFormat="1" applyFont="1" applyFill="1"/>
    <xf numFmtId="164" fontId="0" fillId="7" borderId="0" xfId="0" applyNumberFormat="1" applyFill="1"/>
    <xf numFmtId="0" fontId="17" fillId="13" borderId="0" xfId="0" applyFont="1" applyFill="1"/>
    <xf numFmtId="164" fontId="12" fillId="12" borderId="0" xfId="0" applyNumberFormat="1" applyFont="1" applyFill="1" applyAlignment="1">
      <alignment horizontal="center"/>
    </xf>
    <xf numFmtId="0" fontId="7" fillId="12" borderId="0" xfId="0" applyFont="1" applyFill="1"/>
    <xf numFmtId="0" fontId="9" fillId="14" borderId="7" xfId="0" applyFont="1" applyFill="1" applyBorder="1" applyProtection="1">
      <protection locked="0"/>
    </xf>
    <xf numFmtId="0" fontId="19" fillId="0" borderId="0" xfId="0" applyFont="1"/>
    <xf numFmtId="0" fontId="6" fillId="5" borderId="0" xfId="0" applyFont="1" applyFill="1" applyAlignment="1">
      <alignment horizontal="center"/>
    </xf>
    <xf numFmtId="49" fontId="6" fillId="5" borderId="0" xfId="0" applyNumberFormat="1" applyFont="1" applyFill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9" fontId="6" fillId="5" borderId="0" xfId="1" applyFont="1" applyFill="1" applyBorder="1" applyAlignment="1" applyProtection="1">
      <alignment horizontal="center"/>
    </xf>
    <xf numFmtId="9" fontId="6" fillId="5" borderId="1" xfId="1" applyFont="1" applyFill="1" applyBorder="1" applyAlignment="1" applyProtection="1">
      <alignment horizontal="center"/>
    </xf>
    <xf numFmtId="9" fontId="6" fillId="5" borderId="3" xfId="1" applyFont="1" applyFill="1" applyBorder="1" applyAlignment="1" applyProtection="1">
      <alignment horizontal="center"/>
    </xf>
    <xf numFmtId="164" fontId="12" fillId="11" borderId="0" xfId="0" applyNumberFormat="1" applyFont="1" applyFill="1" applyAlignment="1">
      <alignment horizontal="center"/>
    </xf>
    <xf numFmtId="0" fontId="0" fillId="3" borderId="2" xfId="0" applyFill="1" applyBorder="1"/>
    <xf numFmtId="0" fontId="8" fillId="2" borderId="16" xfId="0" applyFont="1" applyFill="1" applyBorder="1" applyProtection="1">
      <protection locked="0"/>
    </xf>
    <xf numFmtId="0" fontId="20" fillId="15" borderId="17" xfId="0" applyFont="1" applyFill="1" applyBorder="1"/>
    <xf numFmtId="0" fontId="0" fillId="3" borderId="1" xfId="0" applyFill="1" applyBorder="1"/>
    <xf numFmtId="0" fontId="20" fillId="15" borderId="3" xfId="0" applyFont="1" applyFill="1" applyBorder="1"/>
    <xf numFmtId="0" fontId="0" fillId="3" borderId="4" xfId="0" applyFill="1" applyBorder="1"/>
    <xf numFmtId="0" fontId="8" fillId="2" borderId="18" xfId="0" applyFont="1" applyFill="1" applyBorder="1" applyProtection="1">
      <protection locked="0"/>
    </xf>
    <xf numFmtId="0" fontId="20" fillId="15" borderId="19" xfId="0" applyFont="1" applyFill="1" applyBorder="1"/>
    <xf numFmtId="0" fontId="0" fillId="3" borderId="16" xfId="0" applyFill="1" applyBorder="1"/>
    <xf numFmtId="0" fontId="0" fillId="3" borderId="17" xfId="0" applyFill="1" applyBorder="1"/>
    <xf numFmtId="0" fontId="0" fillId="3" borderId="3" xfId="0" applyFill="1" applyBorder="1"/>
    <xf numFmtId="0" fontId="0" fillId="3" borderId="18" xfId="0" applyFill="1" applyBorder="1"/>
    <xf numFmtId="0" fontId="0" fillId="3" borderId="19" xfId="0" applyFill="1" applyBorder="1"/>
    <xf numFmtId="0" fontId="0" fillId="4" borderId="2" xfId="0" applyFill="1" applyBorder="1"/>
    <xf numFmtId="0" fontId="0" fillId="4" borderId="1" xfId="0" applyFill="1" applyBorder="1"/>
    <xf numFmtId="0" fontId="0" fillId="4" borderId="4" xfId="0" applyFill="1" applyBorder="1"/>
    <xf numFmtId="164" fontId="18" fillId="11" borderId="0" xfId="0" applyNumberFormat="1" applyFont="1" applyFill="1" applyAlignment="1" applyProtection="1">
      <alignment horizontal="center"/>
      <protection locked="0"/>
    </xf>
    <xf numFmtId="164" fontId="17" fillId="13" borderId="8" xfId="0" applyNumberFormat="1" applyFont="1" applyFill="1" applyBorder="1" applyAlignment="1" applyProtection="1">
      <alignment horizontal="center"/>
      <protection locked="0"/>
    </xf>
    <xf numFmtId="164" fontId="9" fillId="14" borderId="9" xfId="0" applyNumberFormat="1" applyFont="1" applyFill="1" applyBorder="1" applyAlignment="1" applyProtection="1">
      <alignment horizontal="center"/>
      <protection locked="0"/>
    </xf>
    <xf numFmtId="164" fontId="11" fillId="7" borderId="0" xfId="0" applyNumberFormat="1" applyFont="1" applyFill="1" applyAlignment="1" applyProtection="1">
      <alignment horizontal="center"/>
      <protection locked="0"/>
    </xf>
    <xf numFmtId="164" fontId="6" fillId="11" borderId="0" xfId="0" applyNumberFormat="1" applyFont="1" applyFill="1" applyAlignment="1" applyProtection="1">
      <alignment horizontal="center"/>
      <protection locked="0"/>
    </xf>
    <xf numFmtId="164" fontId="0" fillId="0" borderId="0" xfId="0" applyNumberFormat="1"/>
    <xf numFmtId="0" fontId="0" fillId="2" borderId="0" xfId="0" applyFill="1"/>
    <xf numFmtId="0" fontId="5" fillId="3" borderId="16" xfId="0" applyFont="1" applyFill="1" applyBorder="1"/>
    <xf numFmtId="9" fontId="8" fillId="2" borderId="16" xfId="0" applyNumberFormat="1" applyFont="1" applyFill="1" applyBorder="1" applyProtection="1">
      <protection locked="0"/>
    </xf>
    <xf numFmtId="9" fontId="8" fillId="2" borderId="0" xfId="0" applyNumberFormat="1" applyFont="1" applyFill="1" applyProtection="1">
      <protection locked="0"/>
    </xf>
    <xf numFmtId="9" fontId="8" fillId="2" borderId="18" xfId="0" applyNumberFormat="1" applyFont="1" applyFill="1" applyBorder="1" applyProtection="1">
      <protection locked="0"/>
    </xf>
    <xf numFmtId="0" fontId="22" fillId="3" borderId="18" xfId="0" applyFont="1" applyFill="1" applyBorder="1" applyAlignment="1">
      <alignment horizontal="right"/>
    </xf>
    <xf numFmtId="9" fontId="22" fillId="3" borderId="18" xfId="0" applyNumberFormat="1" applyFont="1" applyFill="1" applyBorder="1"/>
    <xf numFmtId="2" fontId="20" fillId="15" borderId="17" xfId="0" applyNumberFormat="1" applyFont="1" applyFill="1" applyBorder="1"/>
    <xf numFmtId="2" fontId="20" fillId="15" borderId="3" xfId="0" applyNumberFormat="1" applyFont="1" applyFill="1" applyBorder="1"/>
    <xf numFmtId="2" fontId="20" fillId="15" borderId="19" xfId="0" applyNumberFormat="1" applyFont="1" applyFill="1" applyBorder="1"/>
    <xf numFmtId="0" fontId="0" fillId="16" borderId="2" xfId="0" applyFill="1" applyBorder="1"/>
    <xf numFmtId="0" fontId="5" fillId="16" borderId="16" xfId="0" applyFont="1" applyFill="1" applyBorder="1"/>
    <xf numFmtId="0" fontId="0" fillId="16" borderId="16" xfId="0" applyFill="1" applyBorder="1"/>
    <xf numFmtId="0" fontId="0" fillId="16" borderId="17" xfId="0" applyFill="1" applyBorder="1"/>
    <xf numFmtId="0" fontId="0" fillId="16" borderId="1" xfId="0" applyFill="1" applyBorder="1"/>
    <xf numFmtId="0" fontId="0" fillId="16" borderId="3" xfId="0" applyFill="1" applyBorder="1"/>
    <xf numFmtId="0" fontId="0" fillId="16" borderId="4" xfId="0" applyFill="1" applyBorder="1"/>
    <xf numFmtId="0" fontId="0" fillId="16" borderId="18" xfId="0" applyFill="1" applyBorder="1"/>
    <xf numFmtId="0" fontId="0" fillId="16" borderId="19" xfId="0" applyFill="1" applyBorder="1"/>
    <xf numFmtId="0" fontId="19" fillId="10" borderId="0" xfId="0" applyFont="1" applyFill="1"/>
    <xf numFmtId="0" fontId="0" fillId="3" borderId="0" xfId="0" applyFill="1"/>
    <xf numFmtId="0" fontId="19" fillId="2" borderId="0" xfId="0" applyFont="1" applyFill="1"/>
    <xf numFmtId="0" fontId="23" fillId="2" borderId="0" xfId="0" applyFont="1" applyFill="1"/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left"/>
    </xf>
    <xf numFmtId="9" fontId="17" fillId="13" borderId="1" xfId="1" applyFont="1" applyFill="1" applyBorder="1" applyAlignment="1" applyProtection="1">
      <alignment horizontal="center"/>
    </xf>
    <xf numFmtId="49" fontId="18" fillId="11" borderId="7" xfId="0" applyNumberFormat="1" applyFont="1" applyFill="1" applyBorder="1" applyAlignment="1" applyProtection="1">
      <alignment horizontal="center"/>
      <protection locked="0"/>
    </xf>
    <xf numFmtId="164" fontId="18" fillId="11" borderId="9" xfId="0" applyNumberFormat="1" applyFont="1" applyFill="1" applyBorder="1" applyAlignment="1" applyProtection="1">
      <alignment horizontal="center"/>
      <protection locked="0"/>
    </xf>
    <xf numFmtId="165" fontId="8" fillId="2" borderId="1" xfId="1" applyNumberFormat="1" applyFont="1" applyFill="1" applyBorder="1" applyAlignment="1" applyProtection="1">
      <alignment horizontal="center"/>
      <protection locked="0"/>
    </xf>
    <xf numFmtId="165" fontId="8" fillId="2" borderId="0" xfId="1" applyNumberFormat="1" applyFont="1" applyFill="1" applyAlignment="1" applyProtection="1">
      <alignment horizontal="center"/>
      <protection locked="0"/>
    </xf>
    <xf numFmtId="9" fontId="0" fillId="0" borderId="0" xfId="0" applyNumberFormat="1"/>
    <xf numFmtId="0" fontId="26" fillId="2" borderId="0" xfId="0" applyFont="1" applyFill="1" applyAlignment="1">
      <alignment vertical="top"/>
    </xf>
    <xf numFmtId="0" fontId="26" fillId="2" borderId="0" xfId="0" applyFont="1" applyFill="1"/>
    <xf numFmtId="1" fontId="0" fillId="2" borderId="0" xfId="0" applyNumberFormat="1" applyFill="1"/>
    <xf numFmtId="1" fontId="0" fillId="2" borderId="18" xfId="0" applyNumberFormat="1" applyFill="1" applyBorder="1"/>
    <xf numFmtId="166" fontId="0" fillId="2" borderId="16" xfId="2" applyNumberFormat="1" applyFont="1" applyFill="1" applyBorder="1" applyProtection="1"/>
    <xf numFmtId="166" fontId="0" fillId="2" borderId="0" xfId="2" applyNumberFormat="1" applyFont="1" applyFill="1" applyBorder="1" applyProtection="1"/>
    <xf numFmtId="166" fontId="0" fillId="2" borderId="18" xfId="2" applyNumberFormat="1" applyFont="1" applyFill="1" applyBorder="1" applyProtection="1"/>
    <xf numFmtId="0" fontId="0" fillId="2" borderId="1" xfId="0" applyFill="1" applyBorder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167" fontId="0" fillId="6" borderId="0" xfId="2" applyNumberFormat="1" applyFont="1" applyFill="1" applyProtection="1">
      <protection locked="0"/>
    </xf>
    <xf numFmtId="167" fontId="8" fillId="2" borderId="1" xfId="2" applyNumberFormat="1" applyFont="1" applyFill="1" applyBorder="1" applyProtection="1">
      <protection locked="0"/>
    </xf>
    <xf numFmtId="167" fontId="7" fillId="7" borderId="0" xfId="2" applyNumberFormat="1" applyFont="1" applyFill="1" applyProtection="1"/>
    <xf numFmtId="167" fontId="12" fillId="11" borderId="0" xfId="2" applyNumberFormat="1" applyFont="1" applyFill="1" applyBorder="1" applyAlignment="1" applyProtection="1">
      <alignment horizontal="right"/>
    </xf>
    <xf numFmtId="167" fontId="0" fillId="0" borderId="0" xfId="2" applyNumberFormat="1" applyFont="1" applyAlignment="1">
      <alignment horizontal="right"/>
    </xf>
    <xf numFmtId="3" fontId="5" fillId="11" borderId="0" xfId="2" applyNumberFormat="1" applyFont="1" applyFill="1" applyBorder="1" applyAlignment="1" applyProtection="1"/>
    <xf numFmtId="3" fontId="0" fillId="0" borderId="0" xfId="2" applyNumberFormat="1" applyFont="1" applyFill="1" applyAlignment="1"/>
    <xf numFmtId="3" fontId="0" fillId="0" borderId="0" xfId="0" applyNumberFormat="1" applyAlignment="1">
      <alignment horizontal="center"/>
    </xf>
    <xf numFmtId="3" fontId="6" fillId="5" borderId="0" xfId="0" applyNumberFormat="1" applyFont="1" applyFill="1" applyAlignment="1" applyProtection="1">
      <alignment horizontal="center"/>
      <protection locked="0"/>
    </xf>
    <xf numFmtId="3" fontId="24" fillId="5" borderId="0" xfId="0" applyNumberFormat="1" applyFont="1" applyFill="1" applyAlignment="1" applyProtection="1">
      <alignment horizontal="center"/>
      <protection locked="0"/>
    </xf>
    <xf numFmtId="3" fontId="0" fillId="7" borderId="0" xfId="2" applyNumberFormat="1" applyFont="1" applyFill="1"/>
    <xf numFmtId="3" fontId="12" fillId="11" borderId="0" xfId="2" applyNumberFormat="1" applyFont="1" applyFill="1" applyBorder="1" applyAlignment="1" applyProtection="1">
      <alignment horizontal="right"/>
    </xf>
    <xf numFmtId="3" fontId="0" fillId="6" borderId="0" xfId="2" applyNumberFormat="1" applyFont="1" applyFill="1" applyProtection="1"/>
    <xf numFmtId="3" fontId="0" fillId="9" borderId="0" xfId="2" applyNumberFormat="1" applyFont="1" applyFill="1"/>
    <xf numFmtId="3" fontId="0" fillId="9" borderId="0" xfId="2" applyNumberFormat="1" applyFont="1" applyFill="1" applyProtection="1"/>
    <xf numFmtId="3" fontId="11" fillId="9" borderId="0" xfId="2" applyNumberFormat="1" applyFont="1" applyFill="1"/>
    <xf numFmtId="3" fontId="0" fillId="0" borderId="0" xfId="2" applyNumberFormat="1" applyFont="1" applyBorder="1"/>
    <xf numFmtId="3" fontId="0" fillId="9" borderId="0" xfId="2" applyNumberFormat="1" applyFont="1" applyFill="1" applyBorder="1"/>
    <xf numFmtId="3" fontId="0" fillId="0" borderId="0" xfId="2" applyNumberFormat="1" applyFont="1"/>
    <xf numFmtId="0" fontId="0" fillId="19" borderId="0" xfId="0" applyFill="1"/>
    <xf numFmtId="0" fontId="5" fillId="8" borderId="0" xfId="0" applyFont="1" applyFill="1"/>
    <xf numFmtId="0" fontId="5" fillId="8" borderId="0" xfId="0" applyFont="1" applyFill="1" applyAlignment="1">
      <alignment horizontal="center"/>
    </xf>
    <xf numFmtId="0" fontId="19" fillId="10" borderId="0" xfId="0" applyFont="1" applyFill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32" fillId="10" borderId="0" xfId="0" applyFont="1" applyFill="1" applyAlignment="1">
      <alignment horizontal="center" vertical="center" wrapText="1"/>
    </xf>
    <xf numFmtId="0" fontId="4" fillId="3" borderId="0" xfId="0" applyFont="1" applyFill="1"/>
    <xf numFmtId="0" fontId="22" fillId="3" borderId="0" xfId="0" applyFont="1" applyFill="1" applyAlignment="1">
      <alignment horizontal="right"/>
    </xf>
    <xf numFmtId="9" fontId="22" fillId="3" borderId="0" xfId="0" applyNumberFormat="1" applyFont="1" applyFill="1"/>
    <xf numFmtId="0" fontId="33" fillId="2" borderId="0" xfId="0" applyFont="1" applyFill="1"/>
    <xf numFmtId="0" fontId="7" fillId="2" borderId="0" xfId="0" applyFont="1" applyFill="1"/>
    <xf numFmtId="0" fontId="34" fillId="2" borderId="0" xfId="0" applyFont="1" applyFill="1"/>
    <xf numFmtId="0" fontId="7" fillId="16" borderId="2" xfId="0" applyFont="1" applyFill="1" applyBorder="1"/>
    <xf numFmtId="0" fontId="12" fillId="16" borderId="16" xfId="0" applyFont="1" applyFill="1" applyBorder="1"/>
    <xf numFmtId="0" fontId="7" fillId="16" borderId="16" xfId="0" applyFont="1" applyFill="1" applyBorder="1"/>
    <xf numFmtId="0" fontId="7" fillId="16" borderId="17" xfId="0" applyFont="1" applyFill="1" applyBorder="1"/>
    <xf numFmtId="0" fontId="7" fillId="16" borderId="1" xfId="0" applyFont="1" applyFill="1" applyBorder="1"/>
    <xf numFmtId="0" fontId="7" fillId="4" borderId="2" xfId="0" applyFont="1" applyFill="1" applyBorder="1"/>
    <xf numFmtId="166" fontId="7" fillId="2" borderId="16" xfId="2" applyNumberFormat="1" applyFont="1" applyFill="1" applyBorder="1" applyProtection="1"/>
    <xf numFmtId="0" fontId="7" fillId="16" borderId="3" xfId="0" applyFont="1" applyFill="1" applyBorder="1"/>
    <xf numFmtId="0" fontId="7" fillId="4" borderId="1" xfId="0" applyFont="1" applyFill="1" applyBorder="1"/>
    <xf numFmtId="166" fontId="7" fillId="2" borderId="0" xfId="2" applyNumberFormat="1" applyFont="1" applyFill="1" applyBorder="1" applyProtection="1"/>
    <xf numFmtId="0" fontId="18" fillId="4" borderId="4" xfId="0" applyFont="1" applyFill="1" applyBorder="1"/>
    <xf numFmtId="166" fontId="18" fillId="2" borderId="18" xfId="2" applyNumberFormat="1" applyFont="1" applyFill="1" applyBorder="1" applyProtection="1"/>
    <xf numFmtId="0" fontId="7" fillId="16" borderId="4" xfId="0" applyFont="1" applyFill="1" applyBorder="1"/>
    <xf numFmtId="0" fontId="7" fillId="16" borderId="18" xfId="0" applyFont="1" applyFill="1" applyBorder="1"/>
    <xf numFmtId="0" fontId="7" fillId="16" borderId="19" xfId="0" applyFont="1" applyFill="1" applyBorder="1"/>
    <xf numFmtId="0" fontId="0" fillId="3" borderId="0" xfId="0" applyFill="1" applyAlignment="1">
      <alignment horizontal="center"/>
    </xf>
    <xf numFmtId="0" fontId="0" fillId="10" borderId="24" xfId="0" applyFill="1" applyBorder="1"/>
    <xf numFmtId="0" fontId="0" fillId="10" borderId="25" xfId="0" applyFill="1" applyBorder="1"/>
    <xf numFmtId="0" fontId="0" fillId="10" borderId="26" xfId="0" applyFill="1" applyBorder="1"/>
    <xf numFmtId="0" fontId="0" fillId="10" borderId="27" xfId="0" applyFill="1" applyBorder="1"/>
    <xf numFmtId="0" fontId="0" fillId="10" borderId="28" xfId="0" applyFill="1" applyBorder="1"/>
    <xf numFmtId="0" fontId="4" fillId="10" borderId="27" xfId="0" applyFont="1" applyFill="1" applyBorder="1"/>
    <xf numFmtId="0" fontId="0" fillId="10" borderId="27" xfId="0" quotePrefix="1" applyFill="1" applyBorder="1"/>
    <xf numFmtId="0" fontId="0" fillId="0" borderId="28" xfId="0" applyBorder="1"/>
    <xf numFmtId="0" fontId="0" fillId="10" borderId="29" xfId="0" applyFill="1" applyBorder="1"/>
    <xf numFmtId="0" fontId="0" fillId="10" borderId="30" xfId="0" applyFill="1" applyBorder="1"/>
    <xf numFmtId="0" fontId="0" fillId="10" borderId="31" xfId="0" applyFill="1" applyBorder="1"/>
    <xf numFmtId="0" fontId="20" fillId="15" borderId="17" xfId="0" applyFont="1" applyFill="1" applyBorder="1" applyAlignment="1">
      <alignment horizontal="center"/>
    </xf>
    <xf numFmtId="0" fontId="20" fillId="15" borderId="3" xfId="0" applyFont="1" applyFill="1" applyBorder="1" applyAlignment="1">
      <alignment horizontal="center"/>
    </xf>
    <xf numFmtId="0" fontId="20" fillId="15" borderId="19" xfId="0" applyFont="1" applyFill="1" applyBorder="1" applyAlignment="1">
      <alignment horizontal="center"/>
    </xf>
    <xf numFmtId="0" fontId="35" fillId="10" borderId="0" xfId="0" applyFont="1" applyFill="1" applyAlignment="1">
      <alignment horizontal="left"/>
    </xf>
    <xf numFmtId="0" fontId="31" fillId="10" borderId="0" xfId="0" applyFont="1" applyFill="1" applyAlignment="1">
      <alignment horizontal="left" vertical="center"/>
    </xf>
    <xf numFmtId="0" fontId="23" fillId="2" borderId="24" xfId="0" applyFont="1" applyFill="1" applyBorder="1"/>
    <xf numFmtId="0" fontId="19" fillId="2" borderId="25" xfId="0" applyFont="1" applyFill="1" applyBorder="1"/>
    <xf numFmtId="0" fontId="0" fillId="2" borderId="27" xfId="0" applyFill="1" applyBorder="1"/>
    <xf numFmtId="0" fontId="0" fillId="2" borderId="29" xfId="0" applyFill="1" applyBorder="1"/>
    <xf numFmtId="0" fontId="0" fillId="2" borderId="30" xfId="0" applyFill="1" applyBorder="1"/>
    <xf numFmtId="0" fontId="48" fillId="0" borderId="0" xfId="0" applyFont="1" applyAlignment="1">
      <alignment horizontal="center" vertical="center"/>
    </xf>
    <xf numFmtId="49" fontId="48" fillId="0" borderId="0" xfId="0" applyNumberFormat="1" applyFont="1" applyAlignment="1">
      <alignment horizontal="center" vertical="center"/>
    </xf>
    <xf numFmtId="0" fontId="48" fillId="6" borderId="0" xfId="0" applyFont="1" applyFill="1" applyAlignment="1">
      <alignment horizontal="center" vertical="center"/>
    </xf>
    <xf numFmtId="0" fontId="48" fillId="9" borderId="0" xfId="0" applyFont="1" applyFill="1" applyAlignment="1">
      <alignment horizontal="center" vertical="center"/>
    </xf>
    <xf numFmtId="0" fontId="49" fillId="7" borderId="0" xfId="0" applyFont="1" applyFill="1" applyAlignment="1">
      <alignment horizontal="center" vertical="center"/>
    </xf>
    <xf numFmtId="0" fontId="48" fillId="9" borderId="1" xfId="0" applyFont="1" applyFill="1" applyBorder="1" applyAlignment="1">
      <alignment horizontal="center" vertical="center"/>
    </xf>
    <xf numFmtId="0" fontId="50" fillId="0" borderId="0" xfId="0" applyFont="1" applyAlignment="1">
      <alignment horizontal="center" vertical="center"/>
    </xf>
    <xf numFmtId="1" fontId="4" fillId="2" borderId="16" xfId="0" applyNumberFormat="1" applyFont="1" applyFill="1" applyBorder="1"/>
    <xf numFmtId="167" fontId="0" fillId="0" borderId="0" xfId="0" applyNumberFormat="1" applyProtection="1">
      <protection locked="0"/>
    </xf>
    <xf numFmtId="0" fontId="0" fillId="4" borderId="32" xfId="0" applyFill="1" applyBorder="1"/>
    <xf numFmtId="9" fontId="8" fillId="2" borderId="33" xfId="0" applyNumberFormat="1" applyFont="1" applyFill="1" applyBorder="1" applyProtection="1">
      <protection locked="0"/>
    </xf>
    <xf numFmtId="0" fontId="9" fillId="14" borderId="8" xfId="0" applyFont="1" applyFill="1" applyBorder="1" applyAlignment="1" applyProtection="1">
      <alignment horizontal="center"/>
      <protection locked="0"/>
    </xf>
    <xf numFmtId="0" fontId="20" fillId="15" borderId="5" xfId="0" applyFont="1" applyFill="1" applyBorder="1"/>
    <xf numFmtId="166" fontId="0" fillId="2" borderId="18" xfId="0" applyNumberFormat="1" applyFill="1" applyBorder="1"/>
    <xf numFmtId="168" fontId="0" fillId="2" borderId="0" xfId="0" applyNumberFormat="1" applyFill="1"/>
    <xf numFmtId="168" fontId="0" fillId="2" borderId="18" xfId="0" applyNumberFormat="1" applyFill="1" applyBorder="1"/>
    <xf numFmtId="0" fontId="4" fillId="16" borderId="0" xfId="0" applyFont="1" applyFill="1"/>
    <xf numFmtId="0" fontId="0" fillId="16" borderId="0" xfId="0" applyFill="1"/>
    <xf numFmtId="166" fontId="0" fillId="16" borderId="0" xfId="0" applyNumberFormat="1" applyFill="1"/>
    <xf numFmtId="166" fontId="0" fillId="16" borderId="18" xfId="0" applyNumberFormat="1" applyFill="1" applyBorder="1"/>
    <xf numFmtId="1" fontId="4" fillId="0" borderId="0" xfId="0" applyNumberFormat="1" applyFont="1" applyAlignment="1">
      <alignment horizontal="center"/>
    </xf>
    <xf numFmtId="0" fontId="0" fillId="3" borderId="0" xfId="0" applyFill="1" applyAlignment="1">
      <alignment horizontal="center" vertical="top"/>
    </xf>
    <xf numFmtId="0" fontId="4" fillId="0" borderId="0" xfId="0" applyFont="1"/>
    <xf numFmtId="0" fontId="20" fillId="15" borderId="34" xfId="0" applyFont="1" applyFill="1" applyBorder="1"/>
    <xf numFmtId="0" fontId="7" fillId="3" borderId="1" xfId="0" applyFont="1" applyFill="1" applyBorder="1"/>
    <xf numFmtId="0" fontId="12" fillId="3" borderId="0" xfId="0" applyFont="1" applyFill="1"/>
    <xf numFmtId="0" fontId="7" fillId="3" borderId="0" xfId="0" applyFont="1" applyFill="1"/>
    <xf numFmtId="0" fontId="7" fillId="3" borderId="3" xfId="0" applyFont="1" applyFill="1" applyBorder="1"/>
    <xf numFmtId="9" fontId="7" fillId="3" borderId="0" xfId="0" applyNumberFormat="1" applyFont="1" applyFill="1"/>
    <xf numFmtId="0" fontId="7" fillId="3" borderId="4" xfId="0" applyFont="1" applyFill="1" applyBorder="1"/>
    <xf numFmtId="0" fontId="7" fillId="3" borderId="18" xfId="0" applyFont="1" applyFill="1" applyBorder="1"/>
    <xf numFmtId="9" fontId="7" fillId="3" borderId="18" xfId="0" applyNumberFormat="1" applyFont="1" applyFill="1" applyBorder="1"/>
    <xf numFmtId="0" fontId="7" fillId="3" borderId="19" xfId="0" applyFont="1" applyFill="1" applyBorder="1"/>
    <xf numFmtId="0" fontId="2" fillId="0" borderId="0" xfId="0" applyFont="1"/>
    <xf numFmtId="0" fontId="55" fillId="3" borderId="0" xfId="0" applyFont="1" applyFill="1"/>
    <xf numFmtId="0" fontId="55" fillId="3" borderId="18" xfId="0" applyFont="1" applyFill="1" applyBorder="1"/>
    <xf numFmtId="0" fontId="0" fillId="2" borderId="28" xfId="0" applyFill="1" applyBorder="1" applyAlignment="1">
      <alignment horizontal="left" vertical="center"/>
    </xf>
    <xf numFmtId="0" fontId="19" fillId="2" borderId="26" xfId="0" applyFont="1" applyFill="1" applyBorder="1"/>
    <xf numFmtId="0" fontId="0" fillId="2" borderId="28" xfId="0" applyFill="1" applyBorder="1"/>
    <xf numFmtId="0" fontId="5" fillId="8" borderId="28" xfId="0" applyFont="1" applyFill="1" applyBorder="1" applyAlignment="1">
      <alignment horizontal="center"/>
    </xf>
    <xf numFmtId="43" fontId="0" fillId="10" borderId="0" xfId="0" applyNumberFormat="1" applyFill="1"/>
    <xf numFmtId="0" fontId="7" fillId="16" borderId="0" xfId="0" applyFont="1" applyFill="1"/>
    <xf numFmtId="0" fontId="7" fillId="16" borderId="18" xfId="0" applyFont="1" applyFill="1" applyBorder="1" applyAlignment="1">
      <alignment horizontal="right"/>
    </xf>
    <xf numFmtId="0" fontId="7" fillId="16" borderId="0" xfId="0" applyFont="1" applyFill="1" applyAlignment="1">
      <alignment horizontal="right"/>
    </xf>
    <xf numFmtId="3" fontId="5" fillId="11" borderId="1" xfId="2" applyNumberFormat="1" applyFont="1" applyFill="1" applyBorder="1" applyAlignment="1" applyProtection="1"/>
    <xf numFmtId="3" fontId="6" fillId="5" borderId="1" xfId="0" applyNumberFormat="1" applyFont="1" applyFill="1" applyBorder="1" applyAlignment="1" applyProtection="1">
      <alignment horizontal="center"/>
      <protection locked="0"/>
    </xf>
    <xf numFmtId="3" fontId="0" fillId="9" borderId="1" xfId="2" applyNumberFormat="1" applyFont="1" applyFill="1" applyBorder="1" applyProtection="1"/>
    <xf numFmtId="164" fontId="0" fillId="9" borderId="1" xfId="0" applyNumberFormat="1" applyFill="1" applyBorder="1"/>
    <xf numFmtId="0" fontId="0" fillId="0" borderId="1" xfId="0" applyBorder="1"/>
    <xf numFmtId="3" fontId="0" fillId="9" borderId="1" xfId="2" applyNumberFormat="1" applyFont="1" applyFill="1" applyBorder="1"/>
    <xf numFmtId="164" fontId="12" fillId="12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 applyProtection="1">
      <alignment horizontal="center"/>
      <protection locked="0"/>
    </xf>
    <xf numFmtId="164" fontId="12" fillId="12" borderId="3" xfId="0" applyNumberFormat="1" applyFont="1" applyFill="1" applyBorder="1" applyAlignment="1">
      <alignment horizontal="center"/>
    </xf>
    <xf numFmtId="0" fontId="6" fillId="5" borderId="3" xfId="0" applyFont="1" applyFill="1" applyBorder="1" applyAlignment="1" applyProtection="1">
      <alignment horizontal="center"/>
      <protection locked="0"/>
    </xf>
    <xf numFmtId="164" fontId="0" fillId="9" borderId="3" xfId="0" applyNumberFormat="1" applyFill="1" applyBorder="1"/>
    <xf numFmtId="0" fontId="0" fillId="0" borderId="3" xfId="0" applyBorder="1"/>
    <xf numFmtId="3" fontId="56" fillId="6" borderId="0" xfId="0" applyNumberFormat="1" applyFont="1" applyFill="1" applyAlignment="1" applyProtection="1">
      <alignment horizontal="center"/>
      <protection locked="0"/>
    </xf>
    <xf numFmtId="0" fontId="56" fillId="6" borderId="0" xfId="0" applyFont="1" applyFill="1" applyAlignment="1" applyProtection="1">
      <alignment horizontal="center"/>
      <protection locked="0"/>
    </xf>
    <xf numFmtId="0" fontId="56" fillId="9" borderId="0" xfId="0" applyFont="1" applyFill="1" applyAlignment="1" applyProtection="1">
      <alignment horizontal="center"/>
      <protection locked="0"/>
    </xf>
    <xf numFmtId="0" fontId="56" fillId="9" borderId="1" xfId="0" applyFont="1" applyFill="1" applyBorder="1" applyAlignment="1" applyProtection="1">
      <alignment horizontal="center"/>
      <protection locked="0"/>
    </xf>
    <xf numFmtId="0" fontId="56" fillId="9" borderId="3" xfId="0" applyFont="1" applyFill="1" applyBorder="1" applyAlignment="1" applyProtection="1">
      <alignment horizontal="center"/>
      <protection locked="0"/>
    </xf>
    <xf numFmtId="0" fontId="9" fillId="14" borderId="6" xfId="0" applyFont="1" applyFill="1" applyBorder="1" applyAlignment="1" applyProtection="1">
      <alignment horizontal="center" vertical="center"/>
      <protection locked="0"/>
    </xf>
    <xf numFmtId="3" fontId="5" fillId="20" borderId="0" xfId="2" applyNumberFormat="1" applyFont="1" applyFill="1" applyBorder="1" applyAlignment="1" applyProtection="1"/>
    <xf numFmtId="169" fontId="0" fillId="0" borderId="0" xfId="0" applyNumberFormat="1"/>
    <xf numFmtId="0" fontId="7" fillId="16" borderId="33" xfId="0" applyFont="1" applyFill="1" applyBorder="1" applyAlignment="1">
      <alignment horizontal="right"/>
    </xf>
    <xf numFmtId="166" fontId="0" fillId="16" borderId="33" xfId="0" applyNumberFormat="1" applyFill="1" applyBorder="1"/>
    <xf numFmtId="0" fontId="7" fillId="16" borderId="33" xfId="0" applyFont="1" applyFill="1" applyBorder="1"/>
    <xf numFmtId="166" fontId="0" fillId="2" borderId="33" xfId="2" applyNumberFormat="1" applyFont="1" applyFill="1" applyBorder="1" applyProtection="1"/>
    <xf numFmtId="0" fontId="4" fillId="4" borderId="2" xfId="0" applyFont="1" applyFill="1" applyBorder="1"/>
    <xf numFmtId="0" fontId="12" fillId="16" borderId="0" xfId="0" applyFont="1" applyFill="1" applyAlignment="1">
      <alignment horizontal="right"/>
    </xf>
    <xf numFmtId="166" fontId="12" fillId="16" borderId="0" xfId="0" applyNumberFormat="1" applyFont="1" applyFill="1"/>
    <xf numFmtId="0" fontId="12" fillId="16" borderId="0" xfId="0" applyFont="1" applyFill="1"/>
    <xf numFmtId="0" fontId="32" fillId="16" borderId="0" xfId="0" applyFont="1" applyFill="1"/>
    <xf numFmtId="167" fontId="17" fillId="13" borderId="8" xfId="2" applyNumberFormat="1" applyFont="1" applyFill="1" applyBorder="1" applyAlignment="1" applyProtection="1">
      <alignment horizontal="right"/>
    </xf>
    <xf numFmtId="0" fontId="9" fillId="14" borderId="7" xfId="0" applyFont="1" applyFill="1" applyBorder="1" applyAlignment="1">
      <alignment horizontal="center"/>
    </xf>
    <xf numFmtId="49" fontId="18" fillId="11" borderId="0" xfId="0" applyNumberFormat="1" applyFont="1" applyFill="1" applyAlignment="1">
      <alignment horizontal="center"/>
    </xf>
    <xf numFmtId="164" fontId="18" fillId="11" borderId="0" xfId="0" applyNumberFormat="1" applyFont="1" applyFill="1" applyAlignment="1">
      <alignment horizontal="center"/>
    </xf>
    <xf numFmtId="167" fontId="9" fillId="14" borderId="9" xfId="2" applyNumberFormat="1" applyFont="1" applyFill="1" applyBorder="1" applyAlignment="1" applyProtection="1">
      <alignment horizontal="right"/>
    </xf>
    <xf numFmtId="0" fontId="9" fillId="14" borderId="6" xfId="0" applyFont="1" applyFill="1" applyBorder="1" applyAlignment="1">
      <alignment horizontal="center"/>
    </xf>
    <xf numFmtId="0" fontId="9" fillId="20" borderId="8" xfId="0" applyFont="1" applyFill="1" applyBorder="1" applyAlignment="1">
      <alignment horizontal="center"/>
    </xf>
    <xf numFmtId="3" fontId="4" fillId="11" borderId="0" xfId="2" applyNumberFormat="1" applyFont="1" applyFill="1" applyBorder="1" applyAlignment="1" applyProtection="1"/>
    <xf numFmtId="3" fontId="0" fillId="7" borderId="0" xfId="2" applyNumberFormat="1" applyFont="1" applyFill="1" applyAlignment="1" applyProtection="1">
      <alignment horizontal="right"/>
    </xf>
    <xf numFmtId="3" fontId="6" fillId="11" borderId="0" xfId="2" applyNumberFormat="1" applyFont="1" applyFill="1" applyAlignment="1" applyProtection="1">
      <alignment horizontal="right"/>
    </xf>
    <xf numFmtId="3" fontId="56" fillId="6" borderId="0" xfId="0" applyNumberFormat="1" applyFont="1" applyFill="1" applyAlignment="1">
      <alignment horizontal="center"/>
    </xf>
    <xf numFmtId="3" fontId="56" fillId="9" borderId="0" xfId="0" applyNumberFormat="1" applyFont="1" applyFill="1" applyAlignment="1">
      <alignment horizontal="center"/>
    </xf>
    <xf numFmtId="3" fontId="56" fillId="9" borderId="1" xfId="0" applyNumberFormat="1" applyFont="1" applyFill="1" applyBorder="1" applyAlignment="1">
      <alignment horizontal="center"/>
    </xf>
    <xf numFmtId="0" fontId="57" fillId="0" borderId="0" xfId="0" applyFont="1"/>
    <xf numFmtId="0" fontId="58" fillId="0" borderId="0" xfId="0" applyFont="1"/>
    <xf numFmtId="0" fontId="59" fillId="0" borderId="0" xfId="0" applyFont="1"/>
    <xf numFmtId="0" fontId="57" fillId="18" borderId="0" xfId="0" applyFont="1" applyFill="1"/>
    <xf numFmtId="1" fontId="57" fillId="0" borderId="0" xfId="0" applyNumberFormat="1" applyFont="1"/>
    <xf numFmtId="0" fontId="60" fillId="0" borderId="0" xfId="0" applyFont="1"/>
    <xf numFmtId="0" fontId="61" fillId="0" borderId="0" xfId="0" applyFont="1"/>
    <xf numFmtId="1" fontId="57" fillId="18" borderId="0" xfId="0" applyNumberFormat="1" applyFont="1" applyFill="1"/>
    <xf numFmtId="170" fontId="57" fillId="0" borderId="0" xfId="1" applyNumberFormat="1" applyFont="1"/>
    <xf numFmtId="0" fontId="57" fillId="0" borderId="0" xfId="0" quotePrefix="1" applyFont="1"/>
    <xf numFmtId="171" fontId="57" fillId="18" borderId="0" xfId="0" applyNumberFormat="1" applyFont="1" applyFill="1"/>
    <xf numFmtId="171" fontId="60" fillId="18" borderId="0" xfId="0" applyNumberFormat="1" applyFont="1" applyFill="1"/>
    <xf numFmtId="171" fontId="57" fillId="0" borderId="0" xfId="0" applyNumberFormat="1" applyFont="1"/>
    <xf numFmtId="0" fontId="62" fillId="0" borderId="0" xfId="0" applyFont="1" applyAlignment="1">
      <alignment horizontal="center" vertical="center"/>
    </xf>
    <xf numFmtId="0" fontId="57" fillId="0" borderId="0" xfId="0" applyFont="1" applyAlignment="1">
      <alignment horizontal="left" wrapText="1"/>
    </xf>
    <xf numFmtId="0" fontId="57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left"/>
    </xf>
    <xf numFmtId="0" fontId="63" fillId="0" borderId="0" xfId="0" applyFont="1"/>
    <xf numFmtId="0" fontId="26" fillId="0" borderId="0" xfId="0" applyFont="1"/>
    <xf numFmtId="0" fontId="26" fillId="0" borderId="0" xfId="0" applyFont="1" applyAlignment="1">
      <alignment vertical="top" wrapText="1"/>
    </xf>
    <xf numFmtId="0" fontId="26" fillId="0" borderId="0" xfId="0" applyFont="1" applyAlignment="1">
      <alignment vertical="top"/>
    </xf>
    <xf numFmtId="0" fontId="6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4" fillId="0" borderId="0" xfId="0" applyFont="1"/>
    <xf numFmtId="0" fontId="65" fillId="0" borderId="0" xfId="0" applyFont="1"/>
    <xf numFmtId="1" fontId="66" fillId="18" borderId="0" xfId="0" applyNumberFormat="1" applyFont="1" applyFill="1"/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8" fillId="2" borderId="16" xfId="0" applyFont="1" applyFill="1" applyBorder="1" applyAlignment="1" applyProtection="1">
      <alignment horizontal="center"/>
      <protection locked="0"/>
    </xf>
    <xf numFmtId="0" fontId="8" fillId="2" borderId="17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horizontal="center"/>
      <protection locked="0"/>
    </xf>
    <xf numFmtId="0" fontId="8" fillId="2" borderId="3" xfId="0" applyFont="1" applyFill="1" applyBorder="1" applyAlignment="1" applyProtection="1">
      <alignment horizontal="center"/>
      <protection locked="0"/>
    </xf>
    <xf numFmtId="14" fontId="8" fillId="2" borderId="0" xfId="0" applyNumberFormat="1" applyFont="1" applyFill="1" applyAlignment="1" applyProtection="1">
      <alignment horizontal="center"/>
      <protection locked="0"/>
    </xf>
    <xf numFmtId="0" fontId="19" fillId="10" borderId="0" xfId="0" quotePrefix="1" applyFont="1" applyFill="1" applyAlignment="1">
      <alignment horizontal="left" vertical="top" wrapText="1"/>
    </xf>
    <xf numFmtId="0" fontId="8" fillId="2" borderId="18" xfId="0" applyFont="1" applyFill="1" applyBorder="1" applyAlignment="1" applyProtection="1">
      <alignment horizontal="center"/>
      <protection locked="0"/>
    </xf>
    <xf numFmtId="0" fontId="8" fillId="2" borderId="19" xfId="0" applyFont="1" applyFill="1" applyBorder="1" applyAlignment="1" applyProtection="1">
      <alignment horizontal="center"/>
      <protection locked="0"/>
    </xf>
    <xf numFmtId="0" fontId="0" fillId="2" borderId="28" xfId="0" applyFill="1" applyBorder="1" applyAlignment="1">
      <alignment horizontal="left" vertical="center" wrapText="1"/>
    </xf>
    <xf numFmtId="0" fontId="35" fillId="10" borderId="0" xfId="0" applyFont="1" applyFill="1" applyAlignment="1">
      <alignment horizontal="left"/>
    </xf>
    <xf numFmtId="0" fontId="21" fillId="2" borderId="0" xfId="0" applyFont="1" applyFill="1" applyAlignment="1">
      <alignment horizontal="left" vertical="center" wrapText="1"/>
    </xf>
    <xf numFmtId="0" fontId="21" fillId="2" borderId="28" xfId="0" applyFont="1" applyFill="1" applyBorder="1" applyAlignment="1">
      <alignment horizontal="left" vertical="center" wrapText="1"/>
    </xf>
    <xf numFmtId="0" fontId="21" fillId="2" borderId="30" xfId="0" applyFont="1" applyFill="1" applyBorder="1" applyAlignment="1">
      <alignment horizontal="left" vertical="center" wrapText="1"/>
    </xf>
    <xf numFmtId="0" fontId="21" fillId="2" borderId="31" xfId="0" applyFont="1" applyFill="1" applyBorder="1" applyAlignment="1">
      <alignment horizontal="left" vertical="center" wrapText="1"/>
    </xf>
    <xf numFmtId="0" fontId="54" fillId="2" borderId="0" xfId="0" applyFont="1" applyFill="1" applyAlignment="1">
      <alignment horizontal="center" vertical="center" wrapText="1"/>
    </xf>
    <xf numFmtId="0" fontId="37" fillId="10" borderId="0" xfId="0" applyFont="1" applyFill="1" applyAlignment="1">
      <alignment horizontal="left" vertical="center" wrapText="1"/>
    </xf>
    <xf numFmtId="0" fontId="25" fillId="17" borderId="0" xfId="0" applyFont="1" applyFill="1" applyAlignment="1">
      <alignment horizontal="center" vertical="center" wrapText="1"/>
    </xf>
    <xf numFmtId="0" fontId="29" fillId="2" borderId="0" xfId="0" applyFont="1" applyFill="1" applyAlignment="1">
      <alignment horizontal="center"/>
    </xf>
    <xf numFmtId="0" fontId="0" fillId="4" borderId="21" xfId="0" applyFill="1" applyBorder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48" fillId="9" borderId="1" xfId="0" applyFont="1" applyFill="1" applyBorder="1" applyAlignment="1">
      <alignment horizontal="center" vertical="center"/>
    </xf>
    <xf numFmtId="0" fontId="48" fillId="9" borderId="0" xfId="0" applyFont="1" applyFill="1" applyAlignment="1">
      <alignment horizontal="center" vertical="center"/>
    </xf>
    <xf numFmtId="0" fontId="48" fillId="9" borderId="3" xfId="0" applyFont="1" applyFill="1" applyBorder="1" applyAlignment="1">
      <alignment horizontal="center" vertical="center"/>
    </xf>
    <xf numFmtId="0" fontId="47" fillId="18" borderId="0" xfId="0" applyFont="1" applyFill="1" applyAlignment="1">
      <alignment horizontal="left" vertical="center" wrapText="1"/>
    </xf>
    <xf numFmtId="9" fontId="17" fillId="13" borderId="1" xfId="1" applyFont="1" applyFill="1" applyBorder="1" applyAlignment="1" applyProtection="1">
      <alignment horizontal="center" vertical="center" wrapText="1"/>
    </xf>
    <xf numFmtId="9" fontId="17" fillId="13" borderId="0" xfId="1" applyFont="1" applyFill="1" applyBorder="1" applyAlignment="1" applyProtection="1">
      <alignment horizontal="center" vertical="center" wrapText="1"/>
    </xf>
    <xf numFmtId="9" fontId="17" fillId="13" borderId="3" xfId="1" applyFont="1" applyFill="1" applyBorder="1" applyAlignment="1" applyProtection="1">
      <alignment horizontal="center" vertical="center" wrapText="1"/>
    </xf>
    <xf numFmtId="0" fontId="17" fillId="13" borderId="1" xfId="0" applyFont="1" applyFill="1" applyBorder="1" applyAlignment="1">
      <alignment horizontal="center" vertical="center"/>
    </xf>
    <xf numFmtId="0" fontId="17" fillId="13" borderId="0" xfId="0" applyFont="1" applyFill="1" applyAlignment="1">
      <alignment horizontal="center" vertical="center"/>
    </xf>
    <xf numFmtId="0" fontId="17" fillId="13" borderId="3" xfId="0" applyFont="1" applyFill="1" applyBorder="1" applyAlignment="1">
      <alignment horizontal="center" vertical="center"/>
    </xf>
    <xf numFmtId="0" fontId="19" fillId="18" borderId="0" xfId="0" applyFont="1" applyFill="1" applyAlignment="1">
      <alignment horizontal="left" vertical="center" wrapText="1"/>
    </xf>
    <xf numFmtId="3" fontId="11" fillId="5" borderId="0" xfId="0" applyNumberFormat="1" applyFont="1" applyFill="1" applyAlignment="1">
      <alignment horizontal="center" wrapText="1"/>
    </xf>
    <xf numFmtId="0" fontId="9" fillId="14" borderId="7" xfId="0" applyFont="1" applyFill="1" applyBorder="1" applyAlignment="1">
      <alignment horizontal="center"/>
    </xf>
    <xf numFmtId="0" fontId="9" fillId="14" borderId="9" xfId="0" applyFont="1" applyFill="1" applyBorder="1" applyAlignment="1">
      <alignment horizontal="center"/>
    </xf>
    <xf numFmtId="0" fontId="17" fillId="13" borderId="7" xfId="0" applyFont="1" applyFill="1" applyBorder="1" applyAlignment="1">
      <alignment horizontal="center"/>
    </xf>
    <xf numFmtId="0" fontId="17" fillId="13" borderId="8" xfId="0" applyFont="1" applyFill="1" applyBorder="1" applyAlignment="1">
      <alignment horizontal="center"/>
    </xf>
    <xf numFmtId="0" fontId="17" fillId="13" borderId="9" xfId="0" applyFont="1" applyFill="1" applyBorder="1" applyAlignment="1">
      <alignment horizontal="center"/>
    </xf>
    <xf numFmtId="3" fontId="52" fillId="7" borderId="15" xfId="0" applyNumberFormat="1" applyFont="1" applyFill="1" applyBorder="1" applyAlignment="1">
      <alignment horizontal="center" vertical="center" wrapText="1"/>
    </xf>
    <xf numFmtId="3" fontId="52" fillId="7" borderId="0" xfId="0" applyNumberFormat="1" applyFont="1" applyFill="1" applyAlignment="1">
      <alignment horizontal="center" vertical="center" wrapText="1"/>
    </xf>
    <xf numFmtId="0" fontId="9" fillId="14" borderId="8" xfId="0" applyFont="1" applyFill="1" applyBorder="1" applyAlignment="1">
      <alignment horizontal="center"/>
    </xf>
    <xf numFmtId="0" fontId="17" fillId="13" borderId="20" xfId="0" applyFont="1" applyFill="1" applyBorder="1" applyAlignment="1">
      <alignment horizontal="center"/>
    </xf>
    <xf numFmtId="0" fontId="17" fillId="13" borderId="13" xfId="0" applyFont="1" applyFill="1" applyBorder="1" applyAlignment="1">
      <alignment horizontal="center"/>
    </xf>
    <xf numFmtId="3" fontId="11" fillId="5" borderId="0" xfId="0" applyNumberFormat="1" applyFont="1" applyFill="1" applyAlignment="1">
      <alignment horizontal="center" vertical="center" wrapText="1"/>
    </xf>
    <xf numFmtId="0" fontId="17" fillId="13" borderId="12" xfId="0" applyFont="1" applyFill="1" applyBorder="1" applyAlignment="1" applyProtection="1">
      <alignment horizontal="center"/>
      <protection locked="0"/>
    </xf>
    <xf numFmtId="0" fontId="17" fillId="13" borderId="13" xfId="0" applyFont="1" applyFill="1" applyBorder="1" applyAlignment="1" applyProtection="1">
      <alignment horizontal="center"/>
      <protection locked="0"/>
    </xf>
    <xf numFmtId="0" fontId="17" fillId="13" borderId="14" xfId="0" applyFont="1" applyFill="1" applyBorder="1" applyAlignment="1" applyProtection="1">
      <alignment horizontal="center"/>
      <protection locked="0"/>
    </xf>
    <xf numFmtId="0" fontId="17" fillId="13" borderId="0" xfId="0" applyFont="1" applyFill="1" applyAlignment="1" applyProtection="1">
      <alignment horizontal="center"/>
      <protection locked="0"/>
    </xf>
    <xf numFmtId="0" fontId="17" fillId="13" borderId="3" xfId="0" applyFont="1" applyFill="1" applyBorder="1" applyAlignment="1" applyProtection="1">
      <alignment horizontal="center"/>
      <protection locked="0"/>
    </xf>
    <xf numFmtId="49" fontId="12" fillId="7" borderId="15" xfId="0" applyNumberFormat="1" applyFont="1" applyFill="1" applyBorder="1" applyAlignment="1" applyProtection="1">
      <alignment horizontal="center" vertical="center" wrapText="1"/>
      <protection locked="0"/>
    </xf>
    <xf numFmtId="49" fontId="12" fillId="7" borderId="0" xfId="0" applyNumberFormat="1" applyFont="1" applyFill="1" applyAlignment="1" applyProtection="1">
      <alignment horizontal="center" vertical="center" wrapText="1"/>
      <protection locked="0"/>
    </xf>
    <xf numFmtId="0" fontId="17" fillId="13" borderId="1" xfId="0" applyFont="1" applyFill="1" applyBorder="1" applyAlignment="1" applyProtection="1">
      <alignment horizontal="center"/>
      <protection locked="0"/>
    </xf>
    <xf numFmtId="9" fontId="17" fillId="13" borderId="1" xfId="1" applyFont="1" applyFill="1" applyBorder="1" applyAlignment="1" applyProtection="1">
      <alignment horizontal="center"/>
    </xf>
    <xf numFmtId="9" fontId="17" fillId="13" borderId="0" xfId="1" applyFont="1" applyFill="1" applyBorder="1" applyAlignment="1" applyProtection="1">
      <alignment horizontal="center"/>
    </xf>
    <xf numFmtId="9" fontId="17" fillId="13" borderId="3" xfId="1" applyFont="1" applyFill="1" applyBorder="1" applyAlignment="1" applyProtection="1">
      <alignment horizontal="center"/>
    </xf>
    <xf numFmtId="0" fontId="0" fillId="19" borderId="7" xfId="0" applyFill="1" applyBorder="1" applyAlignment="1">
      <alignment horizontal="center"/>
    </xf>
    <xf numFmtId="0" fontId="0" fillId="19" borderId="8" xfId="0" applyFill="1" applyBorder="1" applyAlignment="1">
      <alignment horizontal="center"/>
    </xf>
    <xf numFmtId="0" fontId="0" fillId="19" borderId="9" xfId="0" applyFill="1" applyBorder="1" applyAlignment="1">
      <alignment horizontal="center"/>
    </xf>
    <xf numFmtId="0" fontId="57" fillId="0" borderId="32" xfId="0" applyFont="1" applyBorder="1" applyAlignment="1">
      <alignment horizontal="left" vertical="top" wrapText="1"/>
    </xf>
    <xf numFmtId="0" fontId="57" fillId="0" borderId="33" xfId="0" applyFont="1" applyBorder="1" applyAlignment="1">
      <alignment horizontal="left" vertical="top" wrapText="1"/>
    </xf>
    <xf numFmtId="0" fontId="57" fillId="0" borderId="34" xfId="0" applyFont="1" applyBorder="1" applyAlignment="1">
      <alignment horizontal="left" vertical="top" wrapText="1"/>
    </xf>
  </cellXfs>
  <cellStyles count="3">
    <cellStyle name="Comma" xfId="2" builtinId="3"/>
    <cellStyle name="Normal" xfId="0" builtinId="0"/>
    <cellStyle name="Per cent" xfId="1" builtinId="5"/>
  </cellStyles>
  <dxfs count="59">
    <dxf>
      <font>
        <color theme="0"/>
      </font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theme="2"/>
      </font>
      <numFmt numFmtId="0" formatCode="General"/>
      <fill>
        <patternFill patternType="solid"/>
      </fill>
    </dxf>
    <dxf>
      <font>
        <color theme="2"/>
      </font>
    </dxf>
    <dxf>
      <font>
        <color theme="2"/>
      </font>
    </dxf>
    <dxf>
      <font>
        <color theme="2"/>
      </font>
      <numFmt numFmtId="0" formatCode="General"/>
      <fill>
        <patternFill patternType="solid"/>
      </fill>
    </dxf>
    <dxf>
      <fill>
        <patternFill patternType="darkUp">
          <fgColor theme="5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  <dxf>
      <fill>
        <patternFill patternType="darkUp">
          <f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dk1">
                    <a:tint val="88500"/>
                    <a:satMod val="103000"/>
                    <a:lumMod val="102000"/>
                    <a:tint val="94000"/>
                  </a:schemeClr>
                </a:gs>
                <a:gs pos="50000">
                  <a:schemeClr val="dk1">
                    <a:tint val="88500"/>
                    <a:satMod val="110000"/>
                    <a:lumMod val="100000"/>
                    <a:shade val="100000"/>
                  </a:schemeClr>
                </a:gs>
                <a:gs pos="100000">
                  <a:schemeClr val="dk1">
                    <a:tint val="885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FutureBuiltZERO!$I$42:$I$44</c:f>
              <c:strCache>
                <c:ptCount val="3"/>
                <c:pt idx="0">
                  <c:v>Totalt</c:v>
                </c:pt>
                <c:pt idx="1">
                  <c:v>Materialer</c:v>
                </c:pt>
                <c:pt idx="2">
                  <c:v>Energi i drift</c:v>
                </c:pt>
              </c:strCache>
            </c:strRef>
          </c:cat>
          <c:val>
            <c:numRef>
              <c:f>FutureBuiltZERO!$J$42:$J$44</c:f>
              <c:numCache>
                <c:formatCode>0</c:formatCode>
                <c:ptCount val="3"/>
                <c:pt idx="0">
                  <c:v>346.20017366827091</c:v>
                </c:pt>
                <c:pt idx="1">
                  <c:v>162.15582404506364</c:v>
                </c:pt>
                <c:pt idx="2">
                  <c:v>184.04434962320727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2A-441D-A0CA-CA83B1AFE2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745902032"/>
        <c:axId val="745900064"/>
      </c:barChart>
      <c:scatterChart>
        <c:scatterStyle val="lineMarker"/>
        <c:varyColors val="0"/>
        <c:ser>
          <c:idx val="1"/>
          <c:order val="1"/>
          <c:tx>
            <c:strRef>
              <c:f>FutureBuiltZERO!$I$42:$I$44</c:f>
              <c:strCache>
                <c:ptCount val="3"/>
                <c:pt idx="0">
                  <c:v>Totalt</c:v>
                </c:pt>
                <c:pt idx="1">
                  <c:v>Materialer</c:v>
                </c:pt>
                <c:pt idx="2">
                  <c:v>Energi i drift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ash"/>
            <c:size val="25"/>
            <c:spPr>
              <a:solidFill>
                <a:schemeClr val="accent2">
                  <a:lumMod val="60000"/>
                  <a:lumOff val="40000"/>
                </a:schemeClr>
              </a:solidFill>
              <a:ln w="0">
                <a:solidFill>
                  <a:schemeClr val="lt2"/>
                </a:solidFill>
                <a:round/>
              </a:ln>
              <a:effectLst/>
            </c:spPr>
          </c:marker>
          <c:yVal>
            <c:numRef>
              <c:f>FutureBuiltZERO!$J$51:$J$53</c:f>
              <c:numCache>
                <c:formatCode>0</c:formatCode>
                <c:ptCount val="3"/>
                <c:pt idx="0">
                  <c:v>401</c:v>
                </c:pt>
                <c:pt idx="1">
                  <c:v>256</c:v>
                </c:pt>
                <c:pt idx="2">
                  <c:v>185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16B-4765-BE2D-9F1B5B9AEB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5902032"/>
        <c:axId val="745900064"/>
      </c:scatterChart>
      <c:catAx>
        <c:axId val="74590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745900064"/>
        <c:crosses val="autoZero"/>
        <c:auto val="1"/>
        <c:lblAlgn val="ctr"/>
        <c:lblOffset val="100"/>
        <c:noMultiLvlLbl val="0"/>
      </c:catAx>
      <c:valAx>
        <c:axId val="74590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745902032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v>Single data point</c:v>
          </c:tx>
          <c:spPr>
            <a:solidFill>
              <a:schemeClr val="bg2">
                <a:lumMod val="50000"/>
              </a:schemeClr>
            </a:solidFill>
            <a:ln w="25400" cap="flat" cmpd="sng" algn="ctr">
              <a:noFill/>
              <a:round/>
            </a:ln>
            <a:effectLst/>
          </c:spPr>
          <c:invertIfNegative val="0"/>
          <c:val>
            <c:numRef>
              <c:f>bagrunnstall!$J$3:$J$13</c:f>
              <c:numCache>
                <c:formatCode>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346.20017366827091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1AC-4884-9D3A-E2D4CBA4E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79114064"/>
        <c:axId val="879112096"/>
      </c:barChart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2">
                  <a:shade val="76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bagrunnstall!$B$3:$B$13</c:f>
              <c:numCache>
                <c:formatCode>General</c:formatCode>
                <c:ptCount val="1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</c:numCache>
            </c:numRef>
          </c:cat>
          <c:val>
            <c:numRef>
              <c:f>bagrunnstall!$G$3:$G$13</c:f>
              <c:numCache>
                <c:formatCode>General</c:formatCode>
                <c:ptCount val="11"/>
                <c:pt idx="0">
                  <c:v>449</c:v>
                </c:pt>
                <c:pt idx="1">
                  <c:v>425</c:v>
                </c:pt>
                <c:pt idx="2">
                  <c:v>401</c:v>
                </c:pt>
                <c:pt idx="3">
                  <c:v>378</c:v>
                </c:pt>
                <c:pt idx="4">
                  <c:v>354</c:v>
                </c:pt>
                <c:pt idx="5">
                  <c:v>331</c:v>
                </c:pt>
                <c:pt idx="6">
                  <c:v>307</c:v>
                </c:pt>
                <c:pt idx="7">
                  <c:v>284</c:v>
                </c:pt>
                <c:pt idx="8">
                  <c:v>260</c:v>
                </c:pt>
                <c:pt idx="9">
                  <c:v>237</c:v>
                </c:pt>
                <c:pt idx="10">
                  <c:v>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AC-4884-9D3A-E2D4CBA4E5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79114064"/>
        <c:axId val="879112096"/>
      </c:lineChart>
      <c:catAx>
        <c:axId val="87911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879112096"/>
        <c:crosses val="autoZero"/>
        <c:auto val="1"/>
        <c:lblAlgn val="ctr"/>
        <c:lblOffset val="100"/>
        <c:noMultiLvlLbl val="0"/>
      </c:catAx>
      <c:valAx>
        <c:axId val="879112096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879114064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Fordeling</a:t>
            </a:r>
            <a:r>
              <a:rPr lang="en-GB" baseline="0"/>
              <a:t> av klimagassutslipp fra materialer</a:t>
            </a:r>
            <a:endParaRPr lang="en-GB"/>
          </a:p>
        </c:rich>
      </c:tx>
      <c:layout>
        <c:manualLayout>
          <c:xMode val="edge"/>
          <c:yMode val="edge"/>
          <c:x val="0.1834351851851852"/>
          <c:y val="3.57936507936507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title>
    <c:autoTitleDeleted val="0"/>
    <c:plotArea>
      <c:layout>
        <c:manualLayout>
          <c:layoutTarget val="inner"/>
          <c:xMode val="edge"/>
          <c:yMode val="edge"/>
          <c:x val="9.7640451388888883E-2"/>
          <c:y val="0.16355659722222221"/>
          <c:w val="0.61985295138888885"/>
          <c:h val="0.78793645833333337"/>
        </c:manualLayout>
      </c:layout>
      <c:barChart>
        <c:barDir val="col"/>
        <c:grouping val="stacked"/>
        <c:varyColors val="0"/>
        <c:ser>
          <c:idx val="9"/>
          <c:order val="0"/>
          <c:tx>
            <c:strRef>
              <c:f>'Figurer til rapport'!$B$129</c:f>
              <c:strCache>
                <c:ptCount val="1"/>
                <c:pt idx="0">
                  <c:v>Nettoutslipp</c:v>
                </c:pt>
              </c:strCache>
            </c:strRef>
          </c:tx>
          <c:spPr>
            <a:solidFill>
              <a:schemeClr val="tx1">
                <a:lumMod val="50000"/>
                <a:lumOff val="50000"/>
                <a:alpha val="50000"/>
              </a:schemeClr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rapport'!$C$129:$D$129</c:f>
              <c:numCache>
                <c:formatCode>0.0</c:formatCode>
                <c:ptCount val="2"/>
                <c:pt idx="1">
                  <c:v>161.301766633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6A-4A2A-9D9E-4D36E7B54AAB}"/>
            </c:ext>
          </c:extLst>
        </c:ser>
        <c:ser>
          <c:idx val="0"/>
          <c:order val="1"/>
          <c:tx>
            <c:strRef>
              <c:f>'Figurer til rapport'!$B$119</c:f>
              <c:strCache>
                <c:ptCount val="1"/>
                <c:pt idx="0">
                  <c:v>Biogent opptak i skog (B1)</c:v>
                </c:pt>
              </c:strCache>
            </c:strRef>
          </c:tx>
          <c:spPr>
            <a:solidFill>
              <a:srgbClr val="00B0F0">
                <a:alpha val="20000"/>
              </a:srgbClr>
            </a:solidFill>
            <a:ln w="19050">
              <a:solidFill>
                <a:schemeClr val="bg1"/>
              </a:solidFill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C6A-4A2A-9D9E-4D36E7B54AAB}"/>
              </c:ext>
            </c:extLst>
          </c:dPt>
          <c:val>
            <c:numRef>
              <c:f>'Figurer til rapport'!$C$119:$D$119</c:f>
              <c:numCache>
                <c:formatCode>General</c:formatCode>
                <c:ptCount val="2"/>
                <c:pt idx="0" formatCode="0">
                  <c:v>-72.220249830000014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6A-4A2A-9D9E-4D36E7B54AAB}"/>
            </c:ext>
          </c:extLst>
        </c:ser>
        <c:ser>
          <c:idx val="1"/>
          <c:order val="2"/>
          <c:tx>
            <c:strRef>
              <c:f>'Figurer til rapport'!$B$120</c:f>
              <c:strCache>
                <c:ptCount val="1"/>
                <c:pt idx="0">
                  <c:v>Karbonatisering i sement (B1)</c:v>
                </c:pt>
              </c:strCache>
            </c:strRef>
          </c:tx>
          <c:spPr>
            <a:solidFill>
              <a:schemeClr val="dk1">
                <a:tint val="55000"/>
              </a:schemeClr>
            </a:solidFill>
            <a:ln>
              <a:noFill/>
            </a:ln>
            <a:effectLst/>
          </c:spPr>
          <c:invertIfNegative val="0"/>
          <c:val>
            <c:numRef>
              <c:f>'Figurer til rapport'!$C$120:$D$120</c:f>
              <c:numCache>
                <c:formatCode>General</c:formatCode>
                <c:ptCount val="2"/>
                <c:pt idx="0" formatCode="0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6A-4A2A-9D9E-4D36E7B54AAB}"/>
            </c:ext>
          </c:extLst>
        </c:ser>
        <c:ser>
          <c:idx val="2"/>
          <c:order val="3"/>
          <c:tx>
            <c:strRef>
              <c:f>'Figurer til rapport'!$B$121</c:f>
              <c:strCache>
                <c:ptCount val="1"/>
                <c:pt idx="0">
                  <c:v>Ombrukbarhet (D)</c:v>
                </c:pt>
              </c:strCache>
            </c:strRef>
          </c:tx>
          <c:spPr>
            <a:solidFill>
              <a:srgbClr val="002060">
                <a:alpha val="30000"/>
              </a:srgbClr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rapport'!$C$121:$D$121</c:f>
              <c:numCache>
                <c:formatCode>General</c:formatCode>
                <c:ptCount val="2"/>
                <c:pt idx="0" formatCode="0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6A-4A2A-9D9E-4D36E7B54AAB}"/>
            </c:ext>
          </c:extLst>
        </c:ser>
        <c:ser>
          <c:idx val="3"/>
          <c:order val="4"/>
          <c:tx>
            <c:strRef>
              <c:f>'Figurer til rapport'!$B$122</c:f>
              <c:strCache>
                <c:ptCount val="1"/>
                <c:pt idx="0">
                  <c:v>Produksjon (A1-A3)</c:v>
                </c:pt>
              </c:strCache>
            </c:strRef>
          </c:tx>
          <c:spPr>
            <a:solidFill>
              <a:srgbClr val="00B0F0"/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rapport'!$C$122:$D$122</c:f>
              <c:numCache>
                <c:formatCode>General</c:formatCode>
                <c:ptCount val="2"/>
                <c:pt idx="0" formatCode="0">
                  <c:v>21.6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6A-4A2A-9D9E-4D36E7B54AAB}"/>
            </c:ext>
          </c:extLst>
        </c:ser>
        <c:ser>
          <c:idx val="4"/>
          <c:order val="5"/>
          <c:tx>
            <c:strRef>
              <c:f>'Figurer til rapport'!$B$123</c:f>
              <c:strCache>
                <c:ptCount val="1"/>
                <c:pt idx="0">
                  <c:v>Transport (A4)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rapport'!$C$123:$D$123</c:f>
              <c:numCache>
                <c:formatCode>General</c:formatCode>
                <c:ptCount val="2"/>
                <c:pt idx="0" formatCode="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C6A-4A2A-9D9E-4D36E7B54AAB}"/>
            </c:ext>
          </c:extLst>
        </c:ser>
        <c:ser>
          <c:idx val="5"/>
          <c:order val="6"/>
          <c:tx>
            <c:strRef>
              <c:f>'Figurer til rapport'!$B$124</c:f>
              <c:strCache>
                <c:ptCount val="1"/>
                <c:pt idx="0">
                  <c:v>Byggeplass svinn (A5)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rapport'!$C$124:$D$124</c:f>
              <c:numCache>
                <c:formatCode>General</c:formatCode>
                <c:ptCount val="2"/>
                <c:pt idx="0" formatCode="0">
                  <c:v>45.801370354999996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6A-4A2A-9D9E-4D36E7B54AAB}"/>
            </c:ext>
          </c:extLst>
        </c:ser>
        <c:ser>
          <c:idx val="6"/>
          <c:order val="7"/>
          <c:tx>
            <c:strRef>
              <c:f>'Figurer til rapport'!$B$125</c:f>
              <c:strCache>
                <c:ptCount val="1"/>
                <c:pt idx="0">
                  <c:v>Utskiftning (B2-B5)</c:v>
                </c:pt>
              </c:strCache>
            </c:strRef>
          </c:tx>
          <c:spPr>
            <a:solidFill>
              <a:schemeClr val="accent5"/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rapport'!$C$125:$D$125</c:f>
              <c:numCache>
                <c:formatCode>General</c:formatCode>
                <c:ptCount val="2"/>
                <c:pt idx="0" formatCode="0">
                  <c:v>8.9760000000000009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6A-4A2A-9D9E-4D36E7B54AAB}"/>
            </c:ext>
          </c:extLst>
        </c:ser>
        <c:ser>
          <c:idx val="7"/>
          <c:order val="8"/>
          <c:tx>
            <c:strRef>
              <c:f>'Figurer til rapport'!$B$126</c:f>
              <c:strCache>
                <c:ptCount val="1"/>
                <c:pt idx="0">
                  <c:v>Transport inkl. svinn (B2-B5)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'Figurer til rapport'!$C$126:$D$126</c:f>
              <c:numCache>
                <c:formatCode>General</c:formatCode>
                <c:ptCount val="2"/>
                <c:pt idx="0" formatCode="0">
                  <c:v>0.56429999999999991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6A-4A2A-9D9E-4D36E7B54AAB}"/>
            </c:ext>
          </c:extLst>
        </c:ser>
        <c:ser>
          <c:idx val="8"/>
          <c:order val="9"/>
          <c:tx>
            <c:strRef>
              <c:f>'Figurer til rapport'!$B$128</c:f>
              <c:strCache>
                <c:ptCount val="1"/>
                <c:pt idx="0">
                  <c:v>Avfallsforbrenning (C3)</c:v>
                </c:pt>
              </c:strCache>
            </c:strRef>
          </c:tx>
          <c:spPr>
            <a:solidFill>
              <a:srgbClr val="0070C0"/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rapport'!$C$128:$D$128</c:f>
              <c:numCache>
                <c:formatCode>General</c:formatCode>
                <c:ptCount val="2"/>
                <c:pt idx="0" formatCode="0">
                  <c:v>92.364880608000007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6A-4A2A-9D9E-4D36E7B54AAB}"/>
            </c:ext>
          </c:extLst>
        </c:ser>
        <c:ser>
          <c:idx val="10"/>
          <c:order val="10"/>
          <c:tx>
            <c:strRef>
              <c:f>'Figurer til rapport'!$B$127</c:f>
              <c:strCache>
                <c:ptCount val="1"/>
                <c:pt idx="0">
                  <c:v>Avfallsforbrenning (B2-5)</c:v>
                </c:pt>
              </c:strCache>
            </c:strRef>
          </c:tx>
          <c:spPr>
            <a:solidFill>
              <a:schemeClr val="dk1">
                <a:tint val="98500"/>
              </a:schemeClr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rapport'!$C$127</c:f>
              <c:numCache>
                <c:formatCode>0</c:formatCode>
                <c:ptCount val="1"/>
                <c:pt idx="0">
                  <c:v>64.315465500000016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CD-44A9-9764-734772952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5771727"/>
        <c:axId val="181267007"/>
      </c:barChart>
      <c:catAx>
        <c:axId val="205771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prstDash val="sys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NO"/>
          </a:p>
        </c:txPr>
        <c:crossAx val="181267007"/>
        <c:crosses val="autoZero"/>
        <c:auto val="1"/>
        <c:lblAlgn val="ctr"/>
        <c:lblOffset val="100"/>
        <c:noMultiLvlLbl val="0"/>
      </c:catAx>
      <c:valAx>
        <c:axId val="18126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2057717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390850694444442"/>
          <c:y val="0.12587534722222224"/>
          <c:w val="0.2578114583333333"/>
          <c:h val="0.803238639615991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Kriterieoppnåelse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rgbClr val="00B0B4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'Figurer til rapport'!$B$11:$B$13</c:f>
              <c:strCache>
                <c:ptCount val="3"/>
                <c:pt idx="0">
                  <c:v>Totalt</c:v>
                </c:pt>
                <c:pt idx="1">
                  <c:v>Materialer</c:v>
                </c:pt>
                <c:pt idx="2">
                  <c:v>Energi i drift</c:v>
                </c:pt>
              </c:strCache>
            </c:strRef>
          </c:cat>
          <c:val>
            <c:numRef>
              <c:f>'Figurer til rapport'!$C$11:$C$13</c:f>
              <c:numCache>
                <c:formatCode>0</c:formatCode>
                <c:ptCount val="3"/>
                <c:pt idx="0">
                  <c:v>346.20017366827091</c:v>
                </c:pt>
                <c:pt idx="1">
                  <c:v>162.15582404506364</c:v>
                </c:pt>
                <c:pt idx="2">
                  <c:v>184.04434962320727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1A-4FCC-8914-B9C9041A4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78417215"/>
        <c:axId val="178896527"/>
      </c:barChart>
      <c:lineChart>
        <c:grouping val="standard"/>
        <c:varyColors val="0"/>
        <c:ser>
          <c:idx val="1"/>
          <c:order val="1"/>
          <c:spPr>
            <a:ln w="28575" cap="rnd">
              <a:noFill/>
              <a:round/>
            </a:ln>
            <a:effectLst/>
          </c:spPr>
          <c:marker>
            <c:symbol val="dash"/>
            <c:size val="20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cat>
            <c:strRef>
              <c:f>'Figurer til rapport'!$B$11:$B$13</c:f>
              <c:strCache>
                <c:ptCount val="3"/>
                <c:pt idx="0">
                  <c:v>Totalt</c:v>
                </c:pt>
                <c:pt idx="1">
                  <c:v>Materialer</c:v>
                </c:pt>
                <c:pt idx="2">
                  <c:v>Energi i drift</c:v>
                </c:pt>
              </c:strCache>
            </c:strRef>
          </c:cat>
          <c:val>
            <c:numRef>
              <c:f>'Figurer til rapport'!$D$11:$D$13</c:f>
              <c:numCache>
                <c:formatCode>0</c:formatCode>
                <c:ptCount val="3"/>
                <c:pt idx="0">
                  <c:v>401</c:v>
                </c:pt>
                <c:pt idx="1">
                  <c:v>256</c:v>
                </c:pt>
                <c:pt idx="2">
                  <c:v>185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1A-4FCC-8914-B9C9041A4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8417215"/>
        <c:axId val="178896527"/>
      </c:lineChart>
      <c:catAx>
        <c:axId val="178417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prstDash val="sys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178896527"/>
        <c:crosses val="autoZero"/>
        <c:auto val="1"/>
        <c:lblAlgn val="ctr"/>
        <c:lblOffset val="100"/>
        <c:noMultiLvlLbl val="0"/>
      </c:catAx>
      <c:valAx>
        <c:axId val="178896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178417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Fordeling av klimagasssutslipp</a:t>
            </a:r>
            <a:r>
              <a:rPr lang="en-GB" baseline="0"/>
              <a:t> fra energibruk</a:t>
            </a:r>
            <a:endParaRPr lang="en-GB"/>
          </a:p>
        </c:rich>
      </c:tx>
      <c:layout>
        <c:manualLayout>
          <c:xMode val="edge"/>
          <c:yMode val="edge"/>
          <c:x val="0.17438461349965623"/>
          <c:y val="3.55110161043856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title>
    <c:autoTitleDeleted val="0"/>
    <c:plotArea>
      <c:layout>
        <c:manualLayout>
          <c:layoutTarget val="inner"/>
          <c:xMode val="edge"/>
          <c:yMode val="edge"/>
          <c:x val="0.10579373522458629"/>
          <c:y val="0.18692182539682539"/>
          <c:w val="0.61142552083333324"/>
          <c:h val="0.7576416666666666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'Figurer til rapport'!$B$105</c:f>
              <c:strCache>
                <c:ptCount val="1"/>
                <c:pt idx="0">
                  <c:v>Elektrisitet, eksportert</c:v>
                </c:pt>
              </c:strCache>
            </c:strRef>
          </c:tx>
          <c:spPr>
            <a:solidFill>
              <a:srgbClr val="FFC000">
                <a:alpha val="20000"/>
              </a:srgbClr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rapport'!$C$105:$D$105</c:f>
              <c:numCache>
                <c:formatCode>General</c:formatCode>
                <c:ptCount val="2"/>
                <c:pt idx="0" formatCode="0.0">
                  <c:v>-45.143999999999998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6B-4A2C-9A35-2E1958D8D16B}"/>
            </c:ext>
          </c:extLst>
        </c:ser>
        <c:ser>
          <c:idx val="1"/>
          <c:order val="1"/>
          <c:tx>
            <c:strRef>
              <c:f>'Figurer til rapport'!$B$106</c:f>
              <c:strCache>
                <c:ptCount val="1"/>
                <c:pt idx="0">
                  <c:v>Elektrisitet, levert</c:v>
                </c:pt>
              </c:strCache>
            </c:strRef>
          </c:tx>
          <c:spPr>
            <a:solidFill>
              <a:srgbClr val="FFC000"/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rapport'!$C$106:$D$106</c:f>
              <c:numCache>
                <c:formatCode>General</c:formatCode>
                <c:ptCount val="2"/>
                <c:pt idx="0" formatCode="0.0">
                  <c:v>180.57599999999999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6B-4A2C-9A35-2E1958D8D16B}"/>
            </c:ext>
          </c:extLst>
        </c:ser>
        <c:ser>
          <c:idx val="2"/>
          <c:order val="2"/>
          <c:tx>
            <c:strRef>
              <c:f>'Figurer til rapport'!$B$107</c:f>
              <c:strCache>
                <c:ptCount val="1"/>
                <c:pt idx="0">
                  <c:v>Fjernvarme</c:v>
                </c:pt>
              </c:strCache>
            </c:strRef>
          </c:tx>
          <c:spPr>
            <a:solidFill>
              <a:schemeClr val="accent2"/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rapport'!$C$107:$D$107</c:f>
              <c:numCache>
                <c:formatCode>General</c:formatCode>
                <c:ptCount val="2"/>
                <c:pt idx="0" formatCode="0.0">
                  <c:v>48.612349623207272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6B-4A2C-9A35-2E1958D8D16B}"/>
            </c:ext>
          </c:extLst>
        </c:ser>
        <c:ser>
          <c:idx val="3"/>
          <c:order val="3"/>
          <c:tx>
            <c:strRef>
              <c:f>'Figurer til rapport'!$B$108</c:f>
              <c:strCache>
                <c:ptCount val="1"/>
                <c:pt idx="0">
                  <c:v>Bioenergi</c:v>
                </c:pt>
              </c:strCache>
            </c:strRef>
          </c:tx>
          <c:spPr>
            <a:solidFill>
              <a:srgbClr val="945200"/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rapport'!$C$108:$D$108</c:f>
              <c:numCache>
                <c:formatCode>General</c:formatCode>
                <c:ptCount val="2"/>
                <c:pt idx="0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6B-4A2C-9A35-2E1958D8D16B}"/>
            </c:ext>
          </c:extLst>
        </c:ser>
        <c:ser>
          <c:idx val="4"/>
          <c:order val="4"/>
          <c:tx>
            <c:strRef>
              <c:f>'Figurer til rapport'!$B$109</c:f>
              <c:strCache>
                <c:ptCount val="1"/>
                <c:pt idx="0">
                  <c:v>Energi : Byggeplass</c:v>
                </c:pt>
              </c:strCache>
            </c:strRef>
          </c:tx>
          <c:spPr>
            <a:solidFill>
              <a:schemeClr val="accent4">
                <a:tint val="54000"/>
              </a:schemeClr>
            </a:solidFill>
            <a:ln>
              <a:noFill/>
            </a:ln>
            <a:effectLst/>
          </c:spPr>
          <c:invertIfNegative val="0"/>
          <c:val>
            <c:numRef>
              <c:f>'Figurer til rapport'!$C$109:$D$109</c:f>
              <c:numCache>
                <c:formatCode>General</c:formatCode>
                <c:ptCount val="2"/>
                <c:pt idx="0" formatCode="0.0">
                  <c:v>0.85405741206364216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6B-4A2C-9A35-2E1958D8D16B}"/>
            </c:ext>
          </c:extLst>
        </c:ser>
        <c:ser>
          <c:idx val="5"/>
          <c:order val="5"/>
          <c:tx>
            <c:strRef>
              <c:f>'Figurer til rapport'!$B$110</c:f>
              <c:strCache>
                <c:ptCount val="1"/>
                <c:pt idx="0">
                  <c:v>Nettoutslipp</c:v>
                </c:pt>
              </c:strCache>
            </c:strRef>
          </c:tx>
          <c:spPr>
            <a:solidFill>
              <a:schemeClr val="tx1">
                <a:lumMod val="50000"/>
                <a:lumOff val="50000"/>
                <a:alpha val="50000"/>
              </a:schemeClr>
            </a:solidFill>
            <a:ln w="19050">
              <a:solidFill>
                <a:schemeClr val="bg1"/>
              </a:solidFill>
            </a:ln>
            <a:effectLst/>
          </c:spPr>
          <c:invertIfNegative val="0"/>
          <c:val>
            <c:numRef>
              <c:f>'Figurer til rapport'!$C$110:$D$110</c:f>
              <c:numCache>
                <c:formatCode>0.0</c:formatCode>
                <c:ptCount val="2"/>
                <c:pt idx="1">
                  <c:v>184.89840703527091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46B-4A2C-9A35-2E1958D8D1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3805567"/>
        <c:axId val="140119055"/>
      </c:barChart>
      <c:catAx>
        <c:axId val="1638055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prstDash val="sys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en-NO"/>
          </a:p>
        </c:txPr>
        <c:crossAx val="140119055"/>
        <c:crosses val="autoZero"/>
        <c:auto val="1"/>
        <c:lblAlgn val="ctr"/>
        <c:lblOffset val="100"/>
        <c:noMultiLvlLbl val="0"/>
      </c:catAx>
      <c:valAx>
        <c:axId val="1401190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1638055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955520833333341"/>
          <c:y val="0.26117777777777779"/>
          <c:w val="0.24486032308904648"/>
          <c:h val="0.51027142857142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Tidspunkt for utslipp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'Figurer til rapport'!$C$87</c:f>
              <c:strCache>
                <c:ptCount val="1"/>
                <c:pt idx="0">
                  <c:v>Materialer</c:v>
                </c:pt>
              </c:strCache>
            </c:strRef>
          </c:tx>
          <c:spPr>
            <a:solidFill>
              <a:srgbClr val="00B0F0"/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rapport'!$B$89:$B$91</c:f>
              <c:strCache>
                <c:ptCount val="3"/>
                <c:pt idx="0">
                  <c:v>Utslipp i byggefasen</c:v>
                </c:pt>
                <c:pt idx="1">
                  <c:v>Utslipp i bruksfasen</c:v>
                </c:pt>
                <c:pt idx="2">
                  <c:v>Utslipp i sluttfasen</c:v>
                </c:pt>
              </c:strCache>
            </c:strRef>
          </c:cat>
          <c:val>
            <c:numRef>
              <c:f>'Figurer til rapport'!$C$89:$C$91</c:f>
              <c:numCache>
                <c:formatCode>0.0</c:formatCode>
                <c:ptCount val="3"/>
                <c:pt idx="0" formatCode="0">
                  <c:v>23.400000000000002</c:v>
                </c:pt>
                <c:pt idx="1">
                  <c:v>0.73551567000000373</c:v>
                </c:pt>
                <c:pt idx="2">
                  <c:v>91.364880608000007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20-48F9-B65C-3E6C272F2033}"/>
            </c:ext>
          </c:extLst>
        </c:ser>
        <c:ser>
          <c:idx val="1"/>
          <c:order val="1"/>
          <c:tx>
            <c:strRef>
              <c:f>'Figurer til rapport'!$E$87</c:f>
              <c:strCache>
                <c:ptCount val="1"/>
                <c:pt idx="0">
                  <c:v>Energi</c:v>
                </c:pt>
              </c:strCache>
            </c:strRef>
          </c:tx>
          <c:spPr>
            <a:solidFill>
              <a:srgbClr val="009193"/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rapport'!$B$89:$B$91</c:f>
              <c:strCache>
                <c:ptCount val="3"/>
                <c:pt idx="0">
                  <c:v>Utslipp i byggefasen</c:v>
                </c:pt>
                <c:pt idx="1">
                  <c:v>Utslipp i bruksfasen</c:v>
                </c:pt>
                <c:pt idx="2">
                  <c:v>Utslipp i sluttfasen</c:v>
                </c:pt>
              </c:strCache>
            </c:strRef>
          </c:cat>
          <c:val>
            <c:numRef>
              <c:f>'Figurer til rapport'!$E$89:$E$91</c:f>
              <c:numCache>
                <c:formatCode>0.0</c:formatCode>
                <c:ptCount val="3"/>
                <c:pt idx="1">
                  <c:v>184.04434962320727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20-48F9-B65C-3E6C272F2033}"/>
            </c:ext>
          </c:extLst>
        </c:ser>
        <c:ser>
          <c:idx val="3"/>
          <c:order val="2"/>
          <c:tx>
            <c:strRef>
              <c:f>'Figurer til rapport'!$D$87</c:f>
              <c:strCache>
                <c:ptCount val="1"/>
                <c:pt idx="0">
                  <c:v>Byggeplass</c:v>
                </c:pt>
              </c:strCache>
            </c:strRef>
          </c:tx>
          <c:spPr>
            <a:solidFill>
              <a:schemeClr val="accent4"/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rapport'!$B$89:$B$91</c:f>
              <c:strCache>
                <c:ptCount val="3"/>
                <c:pt idx="0">
                  <c:v>Utslipp i byggefasen</c:v>
                </c:pt>
                <c:pt idx="1">
                  <c:v>Utslipp i bruksfasen</c:v>
                </c:pt>
                <c:pt idx="2">
                  <c:v>Utslipp i sluttfasen</c:v>
                </c:pt>
              </c:strCache>
            </c:strRef>
          </c:cat>
          <c:val>
            <c:numRef>
              <c:f>'Figurer til rapport'!$D$89:$D$91</c:f>
              <c:numCache>
                <c:formatCode>0.0</c:formatCode>
                <c:ptCount val="3"/>
                <c:pt idx="0" formatCode="0">
                  <c:v>46.655427767063635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20-48F9-B65C-3E6C272F2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517759"/>
        <c:axId val="138778623"/>
      </c:barChart>
      <c:catAx>
        <c:axId val="165517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prstDash val="sysDash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138778623"/>
        <c:crosses val="autoZero"/>
        <c:auto val="1"/>
        <c:lblAlgn val="ctr"/>
        <c:lblOffset val="100"/>
        <c:noMultiLvlLbl val="0"/>
      </c:catAx>
      <c:valAx>
        <c:axId val="138778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1655177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Fordeling klimagassutslipp per prosjektfase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'Figurer til rapport'!$B$69</c:f>
              <c:strCache>
                <c:ptCount val="1"/>
                <c:pt idx="0">
                  <c:v>Energi : eksport</c:v>
                </c:pt>
              </c:strCache>
            </c:strRef>
          </c:tx>
          <c:spPr>
            <a:solidFill>
              <a:srgbClr val="FFC000">
                <a:alpha val="20000"/>
              </a:srgbClr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rapport'!$C$68:$H$68</c:f>
              <c:strCache>
                <c:ptCount val="5"/>
                <c:pt idx="0">
                  <c:v>Prosjektert</c:v>
                </c:pt>
                <c:pt idx="2">
                  <c:v>Som bygget</c:v>
                </c:pt>
                <c:pt idx="4">
                  <c:v>I drift</c:v>
                </c:pt>
              </c:strCache>
            </c:strRef>
          </c:cat>
          <c:val>
            <c:numRef>
              <c:f>'Figurer til rapport'!$C$69:$H$69</c:f>
              <c:numCache>
                <c:formatCode>General</c:formatCode>
                <c:ptCount val="6"/>
                <c:pt idx="0" formatCode="0">
                  <c:v>-45.143999999999998</c:v>
                </c:pt>
                <c:pt idx="2" formatCode="0">
                  <c:v>0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E7-4753-9E5B-61A0AE1A39A6}"/>
            </c:ext>
          </c:extLst>
        </c:ser>
        <c:ser>
          <c:idx val="1"/>
          <c:order val="1"/>
          <c:tx>
            <c:strRef>
              <c:f>'Figurer til rapport'!$B$70</c:f>
              <c:strCache>
                <c:ptCount val="1"/>
                <c:pt idx="0">
                  <c:v>Materialer : CO2-lagring og avverget</c:v>
                </c:pt>
              </c:strCache>
            </c:strRef>
          </c:tx>
          <c:spPr>
            <a:solidFill>
              <a:srgbClr val="00B0F0">
                <a:alpha val="20000"/>
              </a:srgbClr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rapport'!$C$68:$H$68</c:f>
              <c:strCache>
                <c:ptCount val="5"/>
                <c:pt idx="0">
                  <c:v>Prosjektert</c:v>
                </c:pt>
                <c:pt idx="2">
                  <c:v>Som bygget</c:v>
                </c:pt>
                <c:pt idx="4">
                  <c:v>I drift</c:v>
                </c:pt>
              </c:strCache>
            </c:strRef>
          </c:cat>
          <c:val>
            <c:numRef>
              <c:f>'Figurer til rapport'!$C$70:$H$70</c:f>
              <c:numCache>
                <c:formatCode>General</c:formatCode>
                <c:ptCount val="6"/>
                <c:pt idx="0" formatCode="0">
                  <c:v>-74.12024983000002</c:v>
                </c:pt>
                <c:pt idx="2" formatCode="0">
                  <c:v>0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E7-4753-9E5B-61A0AE1A39A6}"/>
            </c:ext>
          </c:extLst>
        </c:ser>
        <c:ser>
          <c:idx val="2"/>
          <c:order val="2"/>
          <c:tx>
            <c:strRef>
              <c:f>'Figurer til rapport'!$B$71</c:f>
              <c:strCache>
                <c:ptCount val="1"/>
                <c:pt idx="0">
                  <c:v>Energi : levert</c:v>
                </c:pt>
              </c:strCache>
            </c:strRef>
          </c:tx>
          <c:spPr>
            <a:solidFill>
              <a:srgbClr val="FFC000"/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rapport'!$C$68:$H$68</c:f>
              <c:strCache>
                <c:ptCount val="5"/>
                <c:pt idx="0">
                  <c:v>Prosjektert</c:v>
                </c:pt>
                <c:pt idx="2">
                  <c:v>Som bygget</c:v>
                </c:pt>
                <c:pt idx="4">
                  <c:v>I drift</c:v>
                </c:pt>
              </c:strCache>
            </c:strRef>
          </c:cat>
          <c:val>
            <c:numRef>
              <c:f>'Figurer til rapport'!$C$71:$H$71</c:f>
              <c:numCache>
                <c:formatCode>General</c:formatCode>
                <c:ptCount val="6"/>
                <c:pt idx="0" formatCode="0">
                  <c:v>229.18834962320727</c:v>
                </c:pt>
                <c:pt idx="2" formatCode="0">
                  <c:v>0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E7-4753-9E5B-61A0AE1A39A6}"/>
            </c:ext>
          </c:extLst>
        </c:ser>
        <c:ser>
          <c:idx val="3"/>
          <c:order val="3"/>
          <c:tx>
            <c:strRef>
              <c:f>'Figurer til rapport'!$B$72</c:f>
              <c:strCache>
                <c:ptCount val="1"/>
                <c:pt idx="0">
                  <c:v>Materialer : utslipp</c:v>
                </c:pt>
              </c:strCache>
            </c:strRef>
          </c:tx>
          <c:spPr>
            <a:solidFill>
              <a:srgbClr val="00B0F0"/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rapport'!$C$68:$H$68</c:f>
              <c:strCache>
                <c:ptCount val="5"/>
                <c:pt idx="0">
                  <c:v>Prosjektert</c:v>
                </c:pt>
                <c:pt idx="2">
                  <c:v>Som bygget</c:v>
                </c:pt>
                <c:pt idx="4">
                  <c:v>I drift</c:v>
                </c:pt>
              </c:strCache>
            </c:strRef>
          </c:cat>
          <c:val>
            <c:numRef>
              <c:f>'Figurer til rapport'!$C$72:$H$72</c:f>
              <c:numCache>
                <c:formatCode>General</c:formatCode>
                <c:ptCount val="6"/>
                <c:pt idx="0" formatCode="0">
                  <c:v>189.62064610800002</c:v>
                </c:pt>
                <c:pt idx="2" formatCode="0">
                  <c:v>0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E7-4753-9E5B-61A0AE1A39A6}"/>
            </c:ext>
          </c:extLst>
        </c:ser>
        <c:ser>
          <c:idx val="4"/>
          <c:order val="4"/>
          <c:tx>
            <c:strRef>
              <c:f>'Figurer til rapport'!$B$73</c:f>
              <c:strCache>
                <c:ptCount val="1"/>
                <c:pt idx="0">
                  <c:v>Byggeplass</c:v>
                </c:pt>
              </c:strCache>
            </c:strRef>
          </c:tx>
          <c:spPr>
            <a:solidFill>
              <a:srgbClr val="009193"/>
            </a:solidFill>
            <a:ln w="19050">
              <a:solidFill>
                <a:schemeClr val="bg1"/>
              </a:solidFill>
            </a:ln>
            <a:effectLst/>
          </c:spPr>
          <c:invertIfNegative val="0"/>
          <c:cat>
            <c:strRef>
              <c:f>'Figurer til rapport'!$C$68:$H$68</c:f>
              <c:strCache>
                <c:ptCount val="5"/>
                <c:pt idx="0">
                  <c:v>Prosjektert</c:v>
                </c:pt>
                <c:pt idx="2">
                  <c:v>Som bygget</c:v>
                </c:pt>
                <c:pt idx="4">
                  <c:v>I drift</c:v>
                </c:pt>
              </c:strCache>
            </c:strRef>
          </c:cat>
          <c:val>
            <c:numRef>
              <c:f>'Figurer til rapport'!$C$73:$H$73</c:f>
              <c:numCache>
                <c:formatCode>General</c:formatCode>
                <c:ptCount val="6"/>
                <c:pt idx="0" formatCode="0">
                  <c:v>46.655427767063635</c:v>
                </c:pt>
                <c:pt idx="2" formatCode="0">
                  <c:v>0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E7-4753-9E5B-61A0AE1A39A6}"/>
            </c:ext>
          </c:extLst>
        </c:ser>
        <c:ser>
          <c:idx val="5"/>
          <c:order val="5"/>
          <c:tx>
            <c:strRef>
              <c:f>'Figurer til rapport'!$B$74</c:f>
              <c:strCache>
                <c:ptCount val="1"/>
                <c:pt idx="0">
                  <c:v>Nettoutslipp</c:v>
                </c:pt>
              </c:strCache>
            </c:strRef>
          </c:tx>
          <c:spPr>
            <a:solidFill>
              <a:schemeClr val="tx1">
                <a:lumMod val="50000"/>
                <a:lumOff val="50000"/>
                <a:alpha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'Figurer til rapport'!$C$68:$H$68</c:f>
              <c:strCache>
                <c:ptCount val="5"/>
                <c:pt idx="0">
                  <c:v>Prosjektert</c:v>
                </c:pt>
                <c:pt idx="2">
                  <c:v>Som bygget</c:v>
                </c:pt>
                <c:pt idx="4">
                  <c:v>I drift</c:v>
                </c:pt>
              </c:strCache>
            </c:strRef>
          </c:cat>
          <c:val>
            <c:numRef>
              <c:f>'Figurer til rapport'!$C$74:$H$74</c:f>
              <c:numCache>
                <c:formatCode>0</c:formatCode>
                <c:ptCount val="6"/>
                <c:pt idx="1">
                  <c:v>346.20017366827096</c:v>
                </c:pt>
                <c:pt idx="3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AE7-4753-9E5B-61A0AE1A39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76653840"/>
        <c:axId val="376646720"/>
      </c:barChart>
      <c:catAx>
        <c:axId val="376653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0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376646720"/>
        <c:crosses val="autoZero"/>
        <c:auto val="1"/>
        <c:lblAlgn val="ctr"/>
        <c:lblOffset val="1000"/>
        <c:noMultiLvlLbl val="0"/>
      </c:catAx>
      <c:valAx>
        <c:axId val="376646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376653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'Figurer til rapport'!$C$24</c:f>
              <c:strCache>
                <c:ptCount val="1"/>
                <c:pt idx="0">
                  <c:v>Bransjereferanse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'Figurer til rapport'!$C$25:$C$55</c:f>
              <c:numCache>
                <c:formatCode>0</c:formatCode>
                <c:ptCount val="31"/>
                <c:pt idx="0">
                  <c:v>1020.5</c:v>
                </c:pt>
                <c:pt idx="1">
                  <c:v>966.9</c:v>
                </c:pt>
                <c:pt idx="2">
                  <c:v>913.3</c:v>
                </c:pt>
                <c:pt idx="3">
                  <c:v>859.8</c:v>
                </c:pt>
                <c:pt idx="4">
                  <c:v>806.2</c:v>
                </c:pt>
                <c:pt idx="5">
                  <c:v>752.6</c:v>
                </c:pt>
                <c:pt idx="6">
                  <c:v>699</c:v>
                </c:pt>
                <c:pt idx="7">
                  <c:v>645.5</c:v>
                </c:pt>
                <c:pt idx="8">
                  <c:v>591.9</c:v>
                </c:pt>
                <c:pt idx="9">
                  <c:v>538.29999999999995</c:v>
                </c:pt>
                <c:pt idx="10">
                  <c:v>484.7</c:v>
                </c:pt>
                <c:pt idx="11">
                  <c:v>464.3</c:v>
                </c:pt>
                <c:pt idx="12">
                  <c:v>443.9</c:v>
                </c:pt>
                <c:pt idx="13">
                  <c:v>423.5</c:v>
                </c:pt>
                <c:pt idx="14">
                  <c:v>403.1</c:v>
                </c:pt>
                <c:pt idx="15">
                  <c:v>382.7</c:v>
                </c:pt>
                <c:pt idx="16">
                  <c:v>362.3</c:v>
                </c:pt>
                <c:pt idx="17">
                  <c:v>341.9</c:v>
                </c:pt>
                <c:pt idx="18">
                  <c:v>321.5</c:v>
                </c:pt>
                <c:pt idx="19">
                  <c:v>301</c:v>
                </c:pt>
                <c:pt idx="20">
                  <c:v>280.60000000000002</c:v>
                </c:pt>
                <c:pt idx="21">
                  <c:v>260.2</c:v>
                </c:pt>
                <c:pt idx="22">
                  <c:v>239.8</c:v>
                </c:pt>
                <c:pt idx="23">
                  <c:v>219.4</c:v>
                </c:pt>
                <c:pt idx="24">
                  <c:v>199</c:v>
                </c:pt>
                <c:pt idx="25">
                  <c:v>178.6</c:v>
                </c:pt>
                <c:pt idx="26">
                  <c:v>158.19999999999999</c:v>
                </c:pt>
                <c:pt idx="27">
                  <c:v>137.80000000000001</c:v>
                </c:pt>
                <c:pt idx="28">
                  <c:v>117.4</c:v>
                </c:pt>
                <c:pt idx="29">
                  <c:v>96.9</c:v>
                </c:pt>
                <c:pt idx="30">
                  <c:v>76.5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CD-425D-9B36-ADCADF84DD0C}"/>
            </c:ext>
          </c:extLst>
        </c:ser>
        <c:ser>
          <c:idx val="0"/>
          <c:order val="1"/>
          <c:tx>
            <c:strRef>
              <c:f>'Figurer til rapport'!$D$24</c:f>
              <c:strCache>
                <c:ptCount val="1"/>
                <c:pt idx="0">
                  <c:v>FutureBuilt ZERO Mållinje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[1]Sheet2!$B$27:$B$57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'Figurer til rapport'!$D$25:$D$55</c:f>
              <c:numCache>
                <c:formatCode>General</c:formatCode>
                <c:ptCount val="31"/>
                <c:pt idx="0">
                  <c:v>449</c:v>
                </c:pt>
                <c:pt idx="1">
                  <c:v>425</c:v>
                </c:pt>
                <c:pt idx="2">
                  <c:v>401</c:v>
                </c:pt>
                <c:pt idx="3">
                  <c:v>378</c:v>
                </c:pt>
                <c:pt idx="4">
                  <c:v>354</c:v>
                </c:pt>
                <c:pt idx="5">
                  <c:v>331</c:v>
                </c:pt>
                <c:pt idx="6">
                  <c:v>307</c:v>
                </c:pt>
                <c:pt idx="7">
                  <c:v>284</c:v>
                </c:pt>
                <c:pt idx="8">
                  <c:v>260</c:v>
                </c:pt>
                <c:pt idx="9">
                  <c:v>237</c:v>
                </c:pt>
                <c:pt idx="10">
                  <c:v>213</c:v>
                </c:pt>
                <c:pt idx="11">
                  <c:v>204</c:v>
                </c:pt>
                <c:pt idx="12">
                  <c:v>195</c:v>
                </c:pt>
                <c:pt idx="13">
                  <c:v>186</c:v>
                </c:pt>
                <c:pt idx="14">
                  <c:v>177</c:v>
                </c:pt>
                <c:pt idx="15">
                  <c:v>168</c:v>
                </c:pt>
                <c:pt idx="16">
                  <c:v>159</c:v>
                </c:pt>
                <c:pt idx="17">
                  <c:v>150</c:v>
                </c:pt>
                <c:pt idx="18">
                  <c:v>141</c:v>
                </c:pt>
                <c:pt idx="19">
                  <c:v>132</c:v>
                </c:pt>
                <c:pt idx="20">
                  <c:v>123</c:v>
                </c:pt>
                <c:pt idx="21">
                  <c:v>114</c:v>
                </c:pt>
                <c:pt idx="22">
                  <c:v>105</c:v>
                </c:pt>
                <c:pt idx="23">
                  <c:v>96</c:v>
                </c:pt>
                <c:pt idx="24">
                  <c:v>87</c:v>
                </c:pt>
                <c:pt idx="25">
                  <c:v>78</c:v>
                </c:pt>
                <c:pt idx="26">
                  <c:v>70</c:v>
                </c:pt>
                <c:pt idx="27">
                  <c:v>61</c:v>
                </c:pt>
                <c:pt idx="28">
                  <c:v>52</c:v>
                </c:pt>
                <c:pt idx="29">
                  <c:v>43</c:v>
                </c:pt>
                <c:pt idx="30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CD-425D-9B36-ADCADF84D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02655"/>
        <c:axId val="104444335"/>
      </c:lineChart>
      <c:scatterChart>
        <c:scatterStyle val="lineMarker"/>
        <c:varyColors val="0"/>
        <c:ser>
          <c:idx val="1"/>
          <c:order val="2"/>
          <c:tx>
            <c:strRef>
              <c:f>'Figurer til rapport'!$E$24</c:f>
              <c:strCache>
                <c:ptCount val="1"/>
                <c:pt idx="0">
                  <c:v>Prosjekt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0"/>
            <c:spPr>
              <a:solidFill>
                <a:srgbClr val="009193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circle"/>
              <c:size val="10"/>
              <c:spPr>
                <a:solidFill>
                  <a:srgbClr val="009193"/>
                </a:solidFill>
                <a:ln w="9525">
                  <a:noFill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EACD-425D-9B36-ADCADF84DD0C}"/>
              </c:ext>
            </c:extLst>
          </c:dPt>
          <c:yVal>
            <c:numRef>
              <c:f>'Figurer til rapport'!$E$25:$E$55</c:f>
              <c:numCache>
                <c:formatCode>0</c:formatCode>
                <c:ptCount val="31"/>
                <c:pt idx="0">
                  <c:v>2000</c:v>
                </c:pt>
                <c:pt idx="1">
                  <c:v>2000</c:v>
                </c:pt>
                <c:pt idx="2">
                  <c:v>346.20017366827091</c:v>
                </c:pt>
                <c:pt idx="3">
                  <c:v>2000</c:v>
                </c:pt>
                <c:pt idx="4">
                  <c:v>2000</c:v>
                </c:pt>
                <c:pt idx="5">
                  <c:v>2000</c:v>
                </c:pt>
                <c:pt idx="6">
                  <c:v>2000</c:v>
                </c:pt>
                <c:pt idx="7">
                  <c:v>2000</c:v>
                </c:pt>
                <c:pt idx="8">
                  <c:v>2000</c:v>
                </c:pt>
                <c:pt idx="9">
                  <c:v>2000</c:v>
                </c:pt>
                <c:pt idx="10">
                  <c:v>2000</c:v>
                </c:pt>
                <c:pt idx="11">
                  <c:v>2000</c:v>
                </c:pt>
                <c:pt idx="12">
                  <c:v>2000</c:v>
                </c:pt>
                <c:pt idx="13">
                  <c:v>2000</c:v>
                </c:pt>
                <c:pt idx="14">
                  <c:v>2000</c:v>
                </c:pt>
                <c:pt idx="15">
                  <c:v>2000</c:v>
                </c:pt>
                <c:pt idx="16">
                  <c:v>2000</c:v>
                </c:pt>
                <c:pt idx="17">
                  <c:v>2000</c:v>
                </c:pt>
                <c:pt idx="18">
                  <c:v>2000</c:v>
                </c:pt>
                <c:pt idx="19">
                  <c:v>2000</c:v>
                </c:pt>
                <c:pt idx="20">
                  <c:v>2000</c:v>
                </c:pt>
                <c:pt idx="21">
                  <c:v>2000</c:v>
                </c:pt>
                <c:pt idx="22">
                  <c:v>2000</c:v>
                </c:pt>
                <c:pt idx="23">
                  <c:v>2000</c:v>
                </c:pt>
                <c:pt idx="24">
                  <c:v>2000</c:v>
                </c:pt>
                <c:pt idx="25">
                  <c:v>2000</c:v>
                </c:pt>
                <c:pt idx="26">
                  <c:v>2000</c:v>
                </c:pt>
                <c:pt idx="27">
                  <c:v>2000</c:v>
                </c:pt>
                <c:pt idx="28">
                  <c:v>2000</c:v>
                </c:pt>
                <c:pt idx="29">
                  <c:v>2000</c:v>
                </c:pt>
                <c:pt idx="30">
                  <c:v>2000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ACD-425D-9B36-ADCADF84D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202655"/>
        <c:axId val="104444335"/>
      </c:scatterChart>
      <c:catAx>
        <c:axId val="104202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104444335"/>
        <c:crosses val="autoZero"/>
        <c:auto val="1"/>
        <c:lblAlgn val="ctr"/>
        <c:lblOffset val="100"/>
        <c:noMultiLvlLbl val="0"/>
      </c:catAx>
      <c:valAx>
        <c:axId val="104444335"/>
        <c:scaling>
          <c:orientation val="minMax"/>
          <c:max val="1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NO"/>
          </a:p>
        </c:txPr>
        <c:crossAx val="1042026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N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82826</xdr:colOff>
      <xdr:row>9</xdr:row>
      <xdr:rowOff>139975</xdr:rowOff>
    </xdr:from>
    <xdr:to>
      <xdr:col>16</xdr:col>
      <xdr:colOff>49696</xdr:colOff>
      <xdr:row>23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1818</xdr:colOff>
      <xdr:row>25</xdr:row>
      <xdr:rowOff>19192</xdr:rowOff>
    </xdr:from>
    <xdr:to>
      <xdr:col>16</xdr:col>
      <xdr:colOff>144036</xdr:colOff>
      <xdr:row>36</xdr:row>
      <xdr:rowOff>135148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1660070</xdr:colOff>
      <xdr:row>11</xdr:row>
      <xdr:rowOff>99786</xdr:rowOff>
    </xdr:from>
    <xdr:to>
      <xdr:col>16</xdr:col>
      <xdr:colOff>38100</xdr:colOff>
      <xdr:row>12</xdr:row>
      <xdr:rowOff>172357</xdr:rowOff>
    </xdr:to>
    <xdr:sp macro="" textlink="">
      <xdr:nvSpPr>
        <xdr:cNvPr id="5" name="TekstSylinder 4">
          <a:extLst>
            <a:ext uri="{FF2B5EF4-FFF2-40B4-BE49-F238E27FC236}">
              <a16:creationId xmlns:a16="http://schemas.microsoft.com/office/drawing/2014/main" id="{0EFB7DD1-9D49-7842-AD4A-F7BC706C8C8A}"/>
            </a:ext>
          </a:extLst>
        </xdr:cNvPr>
        <xdr:cNvSpPr txBox="1"/>
      </xdr:nvSpPr>
      <xdr:spPr>
        <a:xfrm>
          <a:off x="10089695" y="3909786"/>
          <a:ext cx="768805" cy="272596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Kriteriene</a:t>
          </a:r>
        </a:p>
      </xdr:txBody>
    </xdr:sp>
    <xdr:clientData/>
  </xdr:twoCellAnchor>
  <xdr:twoCellAnchor>
    <xdr:from>
      <xdr:col>14</xdr:col>
      <xdr:colOff>1168977</xdr:colOff>
      <xdr:row>12</xdr:row>
      <xdr:rowOff>63500</xdr:rowOff>
    </xdr:from>
    <xdr:to>
      <xdr:col>14</xdr:col>
      <xdr:colOff>1578430</xdr:colOff>
      <xdr:row>12</xdr:row>
      <xdr:rowOff>103910</xdr:rowOff>
    </xdr:to>
    <xdr:cxnSp macro="">
      <xdr:nvCxnSpPr>
        <xdr:cNvPr id="7" name="Rett pil 6">
          <a:extLst>
            <a:ext uri="{FF2B5EF4-FFF2-40B4-BE49-F238E27FC236}">
              <a16:creationId xmlns:a16="http://schemas.microsoft.com/office/drawing/2014/main" id="{F803F2D7-5EB3-374A-998D-7E27AC9DCCB0}"/>
            </a:ext>
          </a:extLst>
        </xdr:cNvPr>
        <xdr:cNvCxnSpPr/>
      </xdr:nvCxnSpPr>
      <xdr:spPr>
        <a:xfrm flipH="1">
          <a:off x="9845386" y="3916795"/>
          <a:ext cx="409453" cy="4041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1567296</xdr:colOff>
      <xdr:row>13</xdr:row>
      <xdr:rowOff>25400</xdr:rowOff>
    </xdr:from>
    <xdr:to>
      <xdr:col>14</xdr:col>
      <xdr:colOff>1730831</xdr:colOff>
      <xdr:row>13</xdr:row>
      <xdr:rowOff>164523</xdr:rowOff>
    </xdr:to>
    <xdr:cxnSp macro="">
      <xdr:nvCxnSpPr>
        <xdr:cNvPr id="9" name="Rett pil 8">
          <a:extLst>
            <a:ext uri="{FF2B5EF4-FFF2-40B4-BE49-F238E27FC236}">
              <a16:creationId xmlns:a16="http://schemas.microsoft.com/office/drawing/2014/main" id="{E2F6A7A1-0E4A-CE46-AB31-A4C34C7F0E30}"/>
            </a:ext>
          </a:extLst>
        </xdr:cNvPr>
        <xdr:cNvCxnSpPr/>
      </xdr:nvCxnSpPr>
      <xdr:spPr>
        <a:xfrm flipH="1">
          <a:off x="10243705" y="4069195"/>
          <a:ext cx="163535" cy="139123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163286</xdr:colOff>
      <xdr:row>13</xdr:row>
      <xdr:rowOff>25400</xdr:rowOff>
    </xdr:from>
    <xdr:to>
      <xdr:col>15</xdr:col>
      <xdr:colOff>164523</xdr:colOff>
      <xdr:row>14</xdr:row>
      <xdr:rowOff>181840</xdr:rowOff>
    </xdr:to>
    <xdr:cxnSp macro="">
      <xdr:nvCxnSpPr>
        <xdr:cNvPr id="11" name="Rett pil 10">
          <a:extLst>
            <a:ext uri="{FF2B5EF4-FFF2-40B4-BE49-F238E27FC236}">
              <a16:creationId xmlns:a16="http://schemas.microsoft.com/office/drawing/2014/main" id="{41211829-A050-8146-9745-EE4F3C06A30A}"/>
            </a:ext>
          </a:extLst>
        </xdr:cNvPr>
        <xdr:cNvCxnSpPr/>
      </xdr:nvCxnSpPr>
      <xdr:spPr>
        <a:xfrm>
          <a:off x="10640786" y="4069195"/>
          <a:ext cx="1237" cy="355600"/>
        </a:xfrm>
        <a:prstGeom prst="straightConnector1">
          <a:avLst/>
        </a:prstGeom>
        <a:ln w="19050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1065</xdr:colOff>
      <xdr:row>30</xdr:row>
      <xdr:rowOff>14060</xdr:rowOff>
    </xdr:from>
    <xdr:to>
      <xdr:col>18</xdr:col>
      <xdr:colOff>942976</xdr:colOff>
      <xdr:row>32</xdr:row>
      <xdr:rowOff>66675</xdr:rowOff>
    </xdr:to>
    <xdr:sp macro="" textlink="">
      <xdr:nvSpPr>
        <xdr:cNvPr id="13" name="TekstSylinder 12">
          <a:extLst>
            <a:ext uri="{FF2B5EF4-FFF2-40B4-BE49-F238E27FC236}">
              <a16:creationId xmlns:a16="http://schemas.microsoft.com/office/drawing/2014/main" id="{E0972823-1432-7C4D-8A3D-79B7C508E096}"/>
            </a:ext>
          </a:extLst>
        </xdr:cNvPr>
        <xdr:cNvSpPr txBox="1"/>
      </xdr:nvSpPr>
      <xdr:spPr>
        <a:xfrm>
          <a:off x="10859565" y="7453085"/>
          <a:ext cx="1675336" cy="433615"/>
        </a:xfrm>
        <a:prstGeom prst="rect">
          <a:avLst/>
        </a:prstGeom>
        <a:solidFill>
          <a:schemeClr val="accent2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"Kriteriet</a:t>
          </a:r>
          <a:r>
            <a:rPr lang="nb-NO" sz="1100" baseline="0"/>
            <a:t> totalt" avhengig </a:t>
          </a:r>
        </a:p>
        <a:p>
          <a:r>
            <a:rPr lang="nb-NO" sz="1100" baseline="0"/>
            <a:t>av år for ferdigstillelse</a:t>
          </a:r>
        </a:p>
        <a:p>
          <a:endParaRPr lang="nb-N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9709</xdr:colOff>
      <xdr:row>116</xdr:row>
      <xdr:rowOff>3893</xdr:rowOff>
    </xdr:from>
    <xdr:to>
      <xdr:col>15</xdr:col>
      <xdr:colOff>25401</xdr:colOff>
      <xdr:row>132</xdr:row>
      <xdr:rowOff>1970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84C7F8-281E-42FA-B90A-D81FDDFA6D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9769</xdr:colOff>
      <xdr:row>7</xdr:row>
      <xdr:rowOff>4232</xdr:rowOff>
    </xdr:from>
    <xdr:to>
      <xdr:col>15</xdr:col>
      <xdr:colOff>20131</xdr:colOff>
      <xdr:row>18</xdr:row>
      <xdr:rowOff>124240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FA13551-A6C7-4F80-9C40-A97BF7D87F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4998</xdr:colOff>
      <xdr:row>99</xdr:row>
      <xdr:rowOff>11086</xdr:rowOff>
    </xdr:from>
    <xdr:to>
      <xdr:col>15</xdr:col>
      <xdr:colOff>20690</xdr:colOff>
      <xdr:row>114</xdr:row>
      <xdr:rowOff>116625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29AD47E-AC3A-4EF1-87A8-3A9F020B6F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2093</xdr:colOff>
      <xdr:row>82</xdr:row>
      <xdr:rowOff>7675</xdr:rowOff>
    </xdr:from>
    <xdr:to>
      <xdr:col>15</xdr:col>
      <xdr:colOff>17785</xdr:colOff>
      <xdr:row>96</xdr:row>
      <xdr:rowOff>44829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EEA7909-9931-4FFB-95A3-7E954412B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3325</xdr:colOff>
      <xdr:row>62</xdr:row>
      <xdr:rowOff>2560</xdr:rowOff>
    </xdr:from>
    <xdr:to>
      <xdr:col>15</xdr:col>
      <xdr:colOff>13687</xdr:colOff>
      <xdr:row>77</xdr:row>
      <xdr:rowOff>125861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80A5EDD-ED40-402E-B9D1-4B33ED5A3D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2441</xdr:colOff>
      <xdr:row>22</xdr:row>
      <xdr:rowOff>6909</xdr:rowOff>
    </xdr:from>
    <xdr:to>
      <xdr:col>15</xdr:col>
      <xdr:colOff>12805</xdr:colOff>
      <xdr:row>38</xdr:row>
      <xdr:rowOff>50279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A252D66-99CD-46D9-A1D7-790BFBAB96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.ansatt.ntnu.no/eirikres/Documents/Pliktarbeid/IngerAV/Etter%20lansering/Diagrammer%20FBzero_rev%20120922_inpu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</sheetNames>
    <sheetDataSet>
      <sheetData sheetId="0">
        <row r="27">
          <cell r="B27">
            <v>2020</v>
          </cell>
        </row>
        <row r="28">
          <cell r="B28">
            <v>2021</v>
          </cell>
        </row>
        <row r="29">
          <cell r="B29">
            <v>2022</v>
          </cell>
        </row>
        <row r="30">
          <cell r="B30">
            <v>2023</v>
          </cell>
        </row>
        <row r="31">
          <cell r="B31">
            <v>2024</v>
          </cell>
        </row>
        <row r="32">
          <cell r="B32">
            <v>2025</v>
          </cell>
        </row>
        <row r="33">
          <cell r="B33">
            <v>2026</v>
          </cell>
        </row>
        <row r="34">
          <cell r="B34">
            <v>2027</v>
          </cell>
        </row>
        <row r="35">
          <cell r="B35">
            <v>2028</v>
          </cell>
        </row>
        <row r="36">
          <cell r="B36">
            <v>2029</v>
          </cell>
        </row>
        <row r="37">
          <cell r="B37">
            <v>2030</v>
          </cell>
        </row>
        <row r="38">
          <cell r="B38">
            <v>2031</v>
          </cell>
        </row>
        <row r="39">
          <cell r="B39">
            <v>2032</v>
          </cell>
        </row>
        <row r="40">
          <cell r="B40">
            <v>2033</v>
          </cell>
        </row>
        <row r="41">
          <cell r="B41">
            <v>2034</v>
          </cell>
        </row>
        <row r="42">
          <cell r="B42">
            <v>2035</v>
          </cell>
        </row>
        <row r="43">
          <cell r="B43">
            <v>2036</v>
          </cell>
        </row>
        <row r="44">
          <cell r="B44">
            <v>2037</v>
          </cell>
        </row>
        <row r="45">
          <cell r="B45">
            <v>2038</v>
          </cell>
        </row>
        <row r="46">
          <cell r="B46">
            <v>2039</v>
          </cell>
        </row>
        <row r="47">
          <cell r="B47">
            <v>2040</v>
          </cell>
        </row>
        <row r="48">
          <cell r="B48">
            <v>2041</v>
          </cell>
        </row>
        <row r="49">
          <cell r="B49">
            <v>2042</v>
          </cell>
        </row>
        <row r="50">
          <cell r="B50">
            <v>2043</v>
          </cell>
        </row>
        <row r="51">
          <cell r="B51">
            <v>2044</v>
          </cell>
        </row>
        <row r="52">
          <cell r="B52">
            <v>2045</v>
          </cell>
        </row>
        <row r="53">
          <cell r="B53">
            <v>2046</v>
          </cell>
        </row>
        <row r="54">
          <cell r="B54">
            <v>2047</v>
          </cell>
        </row>
        <row r="55">
          <cell r="B55">
            <v>2048</v>
          </cell>
        </row>
        <row r="56">
          <cell r="B56">
            <v>2049</v>
          </cell>
        </row>
        <row r="57">
          <cell r="B57">
            <v>2050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A1:AI91"/>
  <sheetViews>
    <sheetView topLeftCell="A4" zoomScale="85" zoomScaleNormal="85" workbookViewId="0">
      <selection activeCell="J27" sqref="J27"/>
    </sheetView>
  </sheetViews>
  <sheetFormatPr baseColWidth="10" defaultColWidth="8.83203125" defaultRowHeight="15" x14ac:dyDescent="0.2"/>
  <cols>
    <col min="2" max="2" width="2" customWidth="1"/>
    <col min="3" max="3" width="20.33203125" customWidth="1"/>
    <col min="4" max="4" width="13.5" bestFit="1" customWidth="1"/>
    <col min="5" max="5" width="10.6640625" bestFit="1" customWidth="1"/>
    <col min="6" max="6" width="1.6640625" customWidth="1"/>
    <col min="8" max="8" width="2" customWidth="1"/>
    <col min="9" max="9" width="27" customWidth="1"/>
    <col min="10" max="10" width="9.6640625" customWidth="1"/>
    <col min="11" max="11" width="11.5" bestFit="1" customWidth="1"/>
    <col min="12" max="12" width="2" customWidth="1"/>
    <col min="13" max="13" width="10.1640625" customWidth="1"/>
    <col min="14" max="14" width="2.1640625" customWidth="1"/>
    <col min="15" max="15" width="27" bestFit="1" customWidth="1"/>
    <col min="17" max="17" width="2.1640625" customWidth="1"/>
    <col min="19" max="19" width="25.5" customWidth="1"/>
    <col min="20" max="20" width="10.83203125" customWidth="1"/>
    <col min="21" max="21" width="25.6640625" customWidth="1"/>
    <col min="25" max="25" width="50.83203125" customWidth="1"/>
    <col min="26" max="26" width="61.5" customWidth="1"/>
  </cols>
  <sheetData>
    <row r="1" spans="1:35" ht="60" customHeight="1" x14ac:dyDescent="0.25">
      <c r="A1" s="140" t="s">
        <v>240</v>
      </c>
      <c r="B1" s="20"/>
      <c r="C1" s="316" t="s">
        <v>182</v>
      </c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94"/>
      <c r="AI1" s="94"/>
    </row>
    <row r="2" spans="1:35" s="139" customFormat="1" ht="87" customHeight="1" x14ac:dyDescent="0.25">
      <c r="A2" s="138"/>
      <c r="B2" s="138"/>
      <c r="C2" s="315" t="s">
        <v>186</v>
      </c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138"/>
      <c r="S2" s="138"/>
      <c r="T2" s="177" t="s">
        <v>166</v>
      </c>
      <c r="U2" s="17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20"/>
      <c r="AI2" s="20"/>
    </row>
    <row r="3" spans="1:35" s="44" customFormat="1" ht="20" thickBot="1" x14ac:dyDescent="0.3">
      <c r="A3" s="94"/>
      <c r="B3" s="96"/>
      <c r="C3" s="75"/>
      <c r="D3" s="317" t="s">
        <v>113</v>
      </c>
      <c r="E3" s="317"/>
      <c r="F3" s="96"/>
      <c r="G3" s="94"/>
      <c r="H3" s="96"/>
      <c r="I3" s="97" t="s">
        <v>169</v>
      </c>
      <c r="J3" s="96"/>
      <c r="K3" s="96"/>
      <c r="L3" s="96"/>
      <c r="M3" s="94"/>
      <c r="N3" s="96"/>
      <c r="O3" s="97" t="s">
        <v>110</v>
      </c>
      <c r="P3" s="96"/>
      <c r="Q3" s="96"/>
      <c r="R3" s="94"/>
      <c r="S3" s="94"/>
      <c r="T3" s="179" t="s">
        <v>210</v>
      </c>
      <c r="U3" s="180"/>
      <c r="V3" s="180"/>
      <c r="W3" s="180"/>
      <c r="X3" s="180"/>
      <c r="Y3" s="180"/>
      <c r="Z3" s="221"/>
      <c r="AA3" s="20"/>
      <c r="AB3" s="20"/>
      <c r="AC3" s="94"/>
      <c r="AD3" s="94"/>
      <c r="AE3" s="94"/>
      <c r="AF3" s="94"/>
      <c r="AG3" s="94"/>
      <c r="AH3" s="20"/>
      <c r="AI3" s="20"/>
    </row>
    <row r="4" spans="1:35" ht="16" thickBot="1" x14ac:dyDescent="0.25">
      <c r="A4" s="20"/>
      <c r="B4" s="75"/>
      <c r="C4" s="75"/>
      <c r="D4" s="75"/>
      <c r="E4" s="75"/>
      <c r="F4" s="75"/>
      <c r="G4" s="20"/>
      <c r="H4" s="75"/>
      <c r="I4" s="75"/>
      <c r="J4" s="75"/>
      <c r="K4" s="75"/>
      <c r="L4" s="75"/>
      <c r="M4" s="20"/>
      <c r="N4" s="75"/>
      <c r="O4" s="75"/>
      <c r="P4" s="75"/>
      <c r="Q4" s="75"/>
      <c r="R4" s="20"/>
      <c r="S4" s="20"/>
      <c r="T4" s="181"/>
      <c r="U4" s="75"/>
      <c r="V4" s="297" t="s">
        <v>36</v>
      </c>
      <c r="W4" s="298"/>
      <c r="X4" s="299"/>
      <c r="Y4" s="75"/>
      <c r="Z4" s="222"/>
      <c r="AA4" s="20"/>
      <c r="AB4" s="20"/>
      <c r="AC4" s="20"/>
      <c r="AD4" s="20"/>
      <c r="AE4" s="20"/>
      <c r="AF4" s="20"/>
      <c r="AG4" s="20"/>
      <c r="AH4" s="20"/>
      <c r="AI4" s="20"/>
    </row>
    <row r="5" spans="1:35" ht="16" thickBot="1" x14ac:dyDescent="0.25">
      <c r="A5" s="20"/>
      <c r="B5" s="53"/>
      <c r="C5" s="76" t="s">
        <v>87</v>
      </c>
      <c r="D5" s="61"/>
      <c r="E5" s="61"/>
      <c r="F5" s="62"/>
      <c r="G5" s="20"/>
      <c r="H5" s="85"/>
      <c r="I5" s="86" t="s">
        <v>116</v>
      </c>
      <c r="J5" s="87"/>
      <c r="K5" s="87"/>
      <c r="L5" s="88"/>
      <c r="M5" s="20"/>
      <c r="N5" s="85"/>
      <c r="O5" s="86"/>
      <c r="P5" s="87"/>
      <c r="Q5" s="88"/>
      <c r="R5" s="20"/>
      <c r="S5" s="20"/>
      <c r="T5" s="181"/>
      <c r="U5" s="136" t="s">
        <v>37</v>
      </c>
      <c r="V5" s="18" t="s">
        <v>38</v>
      </c>
      <c r="W5" s="18" t="s">
        <v>39</v>
      </c>
      <c r="X5" s="19" t="s">
        <v>40</v>
      </c>
      <c r="Y5" s="137" t="s">
        <v>41</v>
      </c>
      <c r="Z5" s="223" t="s">
        <v>81</v>
      </c>
      <c r="AA5" s="20"/>
      <c r="AB5" s="20"/>
      <c r="AC5" s="20"/>
      <c r="AD5" s="20"/>
      <c r="AE5" s="20"/>
      <c r="AF5" s="20"/>
      <c r="AG5" s="20"/>
      <c r="AH5" s="20"/>
      <c r="AI5" s="20"/>
    </row>
    <row r="6" spans="1:35" x14ac:dyDescent="0.2">
      <c r="A6" s="20"/>
      <c r="B6" s="56"/>
      <c r="C6" s="66" t="s">
        <v>71</v>
      </c>
      <c r="D6" s="300" t="s">
        <v>78</v>
      </c>
      <c r="E6" s="301"/>
      <c r="F6" s="63"/>
      <c r="G6" s="20"/>
      <c r="H6" s="89"/>
      <c r="I6" s="66" t="s">
        <v>90</v>
      </c>
      <c r="J6" s="110">
        <f>D20*VLOOKUP(FutureBuiltZERO!$D$16,bagrunnstall!B2:E13,4)/D15</f>
        <v>0.68</v>
      </c>
      <c r="K6" s="55" t="s">
        <v>103</v>
      </c>
      <c r="L6" s="90"/>
      <c r="M6" s="20"/>
      <c r="N6" s="89"/>
      <c r="O6" s="66" t="s">
        <v>190</v>
      </c>
      <c r="P6" s="174" t="str">
        <f>IF(J42&lt;J51,"Ja","Nei")</f>
        <v>Ja</v>
      </c>
      <c r="Q6" s="90"/>
      <c r="R6" s="20"/>
      <c r="S6" s="20"/>
      <c r="T6" s="318" t="s">
        <v>42</v>
      </c>
      <c r="U6" s="75" t="s">
        <v>43</v>
      </c>
      <c r="V6" s="21">
        <v>1</v>
      </c>
      <c r="W6" s="21">
        <v>0.56999999999999995</v>
      </c>
      <c r="X6" s="22" t="s">
        <v>44</v>
      </c>
      <c r="Y6" s="75" t="s">
        <v>45</v>
      </c>
      <c r="Z6" s="308" t="s">
        <v>177</v>
      </c>
      <c r="AA6" s="20"/>
      <c r="AB6" s="20"/>
      <c r="AC6" s="20"/>
      <c r="AD6" s="20"/>
      <c r="AE6" s="20"/>
      <c r="AF6" s="20"/>
      <c r="AG6" s="20"/>
      <c r="AH6" s="20"/>
      <c r="AI6" s="20"/>
    </row>
    <row r="7" spans="1:35" x14ac:dyDescent="0.2">
      <c r="A7" s="20"/>
      <c r="B7" s="56"/>
      <c r="C7" s="67" t="s">
        <v>72</v>
      </c>
      <c r="D7" s="302" t="s">
        <v>73</v>
      </c>
      <c r="E7" s="303"/>
      <c r="F7" s="63"/>
      <c r="G7" s="20"/>
      <c r="H7" s="89"/>
      <c r="I7" s="67" t="s">
        <v>92</v>
      </c>
      <c r="J7" s="111">
        <f>SUMPRODUCT(D40:D46,E40:E46)*D21/(D15)</f>
        <v>9.2756599055511993E-2</v>
      </c>
      <c r="K7" s="57" t="s">
        <v>103</v>
      </c>
      <c r="L7" s="90"/>
      <c r="M7" s="20"/>
      <c r="N7" s="89"/>
      <c r="O7" s="67" t="s">
        <v>100</v>
      </c>
      <c r="P7" s="175" t="str">
        <f>IF(J43&lt;J52,"Ja","Nei")</f>
        <v>Ja</v>
      </c>
      <c r="Q7" s="90"/>
      <c r="R7" s="20"/>
      <c r="S7" s="20"/>
      <c r="T7" s="319"/>
      <c r="U7" s="75" t="s">
        <v>154</v>
      </c>
      <c r="V7" s="21">
        <v>1</v>
      </c>
      <c r="W7" s="21">
        <v>0.25</v>
      </c>
      <c r="X7" s="22" t="s">
        <v>44</v>
      </c>
      <c r="Y7" s="75" t="s">
        <v>45</v>
      </c>
      <c r="Z7" s="308"/>
      <c r="AA7" s="20"/>
      <c r="AB7" s="20"/>
      <c r="AC7" s="20"/>
      <c r="AD7" s="20"/>
      <c r="AE7" s="20"/>
      <c r="AF7" s="20"/>
      <c r="AG7" s="20"/>
      <c r="AH7" s="20"/>
      <c r="AI7" s="20"/>
    </row>
    <row r="8" spans="1:35" x14ac:dyDescent="0.2">
      <c r="A8" s="20"/>
      <c r="B8" s="56"/>
      <c r="C8" s="67" t="s">
        <v>74</v>
      </c>
      <c r="D8" s="304" t="s">
        <v>76</v>
      </c>
      <c r="E8" s="303"/>
      <c r="F8" s="63"/>
      <c r="G8" s="20"/>
      <c r="H8" s="89"/>
      <c r="I8" s="68" t="s">
        <v>160</v>
      </c>
      <c r="J8" s="112">
        <f>D22*E44/D15</f>
        <v>8.1300813008130079E-2</v>
      </c>
      <c r="K8" s="60" t="s">
        <v>103</v>
      </c>
      <c r="L8" s="90"/>
      <c r="M8" s="20"/>
      <c r="N8" s="89"/>
      <c r="O8" s="68" t="s">
        <v>112</v>
      </c>
      <c r="P8" s="176" t="str">
        <f>IF(J44&lt;J53,"Ja","Nei")</f>
        <v>Ja</v>
      </c>
      <c r="Q8" s="90"/>
      <c r="R8" s="20"/>
      <c r="S8" s="20"/>
      <c r="T8" s="319"/>
      <c r="U8" s="75" t="s">
        <v>46</v>
      </c>
      <c r="V8" s="21" t="s">
        <v>44</v>
      </c>
      <c r="W8" s="21">
        <v>-0.06</v>
      </c>
      <c r="X8" s="22" t="s">
        <v>44</v>
      </c>
      <c r="Y8" s="75" t="s">
        <v>176</v>
      </c>
      <c r="Z8" s="220"/>
      <c r="AA8" s="20"/>
      <c r="AB8" s="20"/>
      <c r="AC8" s="20"/>
      <c r="AD8" s="20"/>
      <c r="AE8" s="20"/>
      <c r="AF8" s="20"/>
      <c r="AG8" s="20"/>
      <c r="AH8" s="20"/>
      <c r="AI8" s="20"/>
    </row>
    <row r="9" spans="1:35" x14ac:dyDescent="0.2">
      <c r="A9" s="20"/>
      <c r="B9" s="56"/>
      <c r="C9" s="67" t="s">
        <v>75</v>
      </c>
      <c r="D9" s="302" t="s">
        <v>79</v>
      </c>
      <c r="E9" s="303"/>
      <c r="F9" s="63"/>
      <c r="G9" s="20"/>
      <c r="H9" s="91"/>
      <c r="I9" s="248" t="s">
        <v>97</v>
      </c>
      <c r="J9" s="249">
        <f>SUM(J6:J8)</f>
        <v>0.85405741206364216</v>
      </c>
      <c r="K9" s="250" t="s">
        <v>103</v>
      </c>
      <c r="L9" s="93"/>
      <c r="M9" s="20"/>
      <c r="N9" s="91"/>
      <c r="O9" s="92"/>
      <c r="P9" s="92"/>
      <c r="Q9" s="93"/>
      <c r="R9" s="20"/>
      <c r="S9" s="20"/>
      <c r="T9" s="319"/>
      <c r="U9" s="75" t="s">
        <v>70</v>
      </c>
      <c r="V9" s="21">
        <v>-1.27</v>
      </c>
      <c r="W9" s="23">
        <f>-0.59*0.65*1.84</f>
        <v>-0.70564000000000004</v>
      </c>
      <c r="X9" s="22" t="s">
        <v>44</v>
      </c>
      <c r="Y9" s="75" t="s">
        <v>175</v>
      </c>
      <c r="Z9" s="220" t="s">
        <v>211</v>
      </c>
      <c r="AA9" s="20"/>
      <c r="AB9" s="20"/>
      <c r="AC9" s="20"/>
      <c r="AD9" s="20"/>
      <c r="AE9" s="20"/>
      <c r="AF9" s="20"/>
      <c r="AG9" s="20"/>
      <c r="AH9" s="20"/>
      <c r="AI9" s="20"/>
    </row>
    <row r="10" spans="1:35" x14ac:dyDescent="0.2">
      <c r="A10" s="20"/>
      <c r="B10" s="56"/>
      <c r="C10" s="68" t="s">
        <v>77</v>
      </c>
      <c r="D10" s="306" t="s">
        <v>77</v>
      </c>
      <c r="E10" s="307"/>
      <c r="F10" s="63"/>
      <c r="G10" s="20"/>
      <c r="H10" s="75"/>
      <c r="I10" s="75"/>
      <c r="J10" s="75"/>
      <c r="K10" s="75"/>
      <c r="L10" s="75"/>
      <c r="M10" s="20"/>
      <c r="N10" s="106" t="s">
        <v>153</v>
      </c>
      <c r="O10" s="75"/>
      <c r="P10" s="75"/>
      <c r="Q10" s="75"/>
      <c r="R10" s="20"/>
      <c r="S10" s="20"/>
      <c r="T10" s="319"/>
      <c r="U10" s="75" t="s">
        <v>47</v>
      </c>
      <c r="V10" s="23">
        <f>3.67*0.5*0.5</f>
        <v>0.91749999999999998</v>
      </c>
      <c r="W10" s="23">
        <f>3.67*0.5*0.5*0.75*0.76</f>
        <v>0.52297499999999997</v>
      </c>
      <c r="X10" s="24">
        <f>3.67*0.5*0.5*0.55*0.48</f>
        <v>0.24221999999999999</v>
      </c>
      <c r="Y10" s="75" t="s">
        <v>217</v>
      </c>
      <c r="Z10" s="220" t="s">
        <v>163</v>
      </c>
      <c r="AA10" s="20"/>
      <c r="AB10" s="20"/>
      <c r="AC10" s="20"/>
      <c r="AD10" s="20"/>
      <c r="AE10" s="20"/>
      <c r="AF10" s="20"/>
      <c r="AG10" s="20"/>
      <c r="AH10" s="20"/>
      <c r="AI10" s="20"/>
    </row>
    <row r="11" spans="1:35" x14ac:dyDescent="0.2">
      <c r="A11" s="20"/>
      <c r="B11" s="58"/>
      <c r="C11" s="64"/>
      <c r="D11" s="64"/>
      <c r="E11" s="64"/>
      <c r="F11" s="65"/>
      <c r="G11" s="20"/>
      <c r="H11" s="85"/>
      <c r="I11" s="86" t="s">
        <v>99</v>
      </c>
      <c r="J11" s="87"/>
      <c r="K11" s="87"/>
      <c r="L11" s="88"/>
      <c r="M11" s="20"/>
      <c r="N11" s="75"/>
      <c r="O11" s="75"/>
      <c r="P11" s="75"/>
      <c r="Q11" s="75"/>
      <c r="R11" s="20"/>
      <c r="S11" s="20"/>
      <c r="T11" s="319"/>
      <c r="U11" s="75" t="s">
        <v>48</v>
      </c>
      <c r="V11" s="23">
        <f>3.67*0.8*0.5</f>
        <v>1.468</v>
      </c>
      <c r="W11" s="23">
        <f>3.67*0.8*0.5*0.75*0.76</f>
        <v>0.83675999999999995</v>
      </c>
      <c r="X11" s="24">
        <f>3.67*0.8*0.5*0.55*0.48</f>
        <v>0.38755200000000001</v>
      </c>
      <c r="Y11" s="75" t="s">
        <v>218</v>
      </c>
      <c r="Z11" s="220" t="s">
        <v>163</v>
      </c>
      <c r="AA11" s="20"/>
      <c r="AB11" s="20"/>
      <c r="AC11" s="20"/>
      <c r="AD11" s="20"/>
      <c r="AE11" s="20"/>
      <c r="AF11" s="20"/>
      <c r="AG11" s="20"/>
      <c r="AH11" s="20"/>
      <c r="AI11" s="20"/>
    </row>
    <row r="12" spans="1:35" x14ac:dyDescent="0.2">
      <c r="A12" s="20"/>
      <c r="B12" s="75"/>
      <c r="C12" s="75"/>
      <c r="D12" s="75"/>
      <c r="E12" s="75"/>
      <c r="F12" s="75"/>
      <c r="G12" s="20"/>
      <c r="H12" s="89"/>
      <c r="I12" s="66" t="s">
        <v>178</v>
      </c>
      <c r="J12" s="110">
        <f>VLOOKUP(FutureBuiltZERO!$D$16,bagrunnstall!B2:D13,2)*D33*D14</f>
        <v>180.57599999999999</v>
      </c>
      <c r="K12" s="55" t="s">
        <v>103</v>
      </c>
      <c r="L12" s="90"/>
      <c r="M12" s="20"/>
      <c r="N12" s="75"/>
      <c r="O12" s="75"/>
      <c r="P12" s="75"/>
      <c r="Q12" s="75"/>
      <c r="R12" s="20"/>
      <c r="S12" s="20"/>
      <c r="T12" s="319"/>
      <c r="U12" s="75" t="s">
        <v>9</v>
      </c>
      <c r="V12" s="22">
        <v>0.2</v>
      </c>
      <c r="W12" s="22" t="s">
        <v>44</v>
      </c>
      <c r="X12" s="22" t="s">
        <v>44</v>
      </c>
      <c r="Y12" s="75" t="s">
        <v>215</v>
      </c>
      <c r="Z12" s="220" t="s">
        <v>174</v>
      </c>
      <c r="AA12" s="20"/>
      <c r="AB12" s="20"/>
      <c r="AC12" s="20"/>
      <c r="AD12" s="20"/>
      <c r="AE12" s="20"/>
      <c r="AF12" s="20"/>
      <c r="AG12" s="20"/>
      <c r="AH12" s="20"/>
      <c r="AI12" s="20"/>
    </row>
    <row r="13" spans="1:35" ht="15" customHeight="1" thickBot="1" x14ac:dyDescent="0.25">
      <c r="A13" s="20"/>
      <c r="B13" s="53"/>
      <c r="C13" s="76" t="s">
        <v>88</v>
      </c>
      <c r="D13" s="61"/>
      <c r="E13" s="61"/>
      <c r="F13" s="62"/>
      <c r="G13" s="20"/>
      <c r="H13" s="89"/>
      <c r="I13" s="67" t="s">
        <v>179</v>
      </c>
      <c r="J13" s="111">
        <f>-VLOOKUP(FutureBuiltZERO!$D$16,bagrunnstall!B3:D14,2)*D34*D14</f>
        <v>-45.143999999999998</v>
      </c>
      <c r="K13" s="57" t="s">
        <v>103</v>
      </c>
      <c r="L13" s="90"/>
      <c r="M13" s="20"/>
      <c r="N13" s="75"/>
      <c r="O13" s="75"/>
      <c r="P13" s="75"/>
      <c r="Q13" s="75"/>
      <c r="R13" s="20"/>
      <c r="S13" s="20"/>
      <c r="T13" s="320"/>
      <c r="U13" s="75" t="s">
        <v>82</v>
      </c>
      <c r="V13" s="25" t="s">
        <v>44</v>
      </c>
      <c r="W13" s="25">
        <v>0.1</v>
      </c>
      <c r="X13" s="26">
        <v>0.1</v>
      </c>
      <c r="Y13" s="75" t="s">
        <v>215</v>
      </c>
      <c r="Z13" s="220" t="s">
        <v>162</v>
      </c>
      <c r="AA13" s="20"/>
      <c r="AB13" s="20"/>
      <c r="AC13" s="20"/>
      <c r="AD13" s="20"/>
      <c r="AE13" s="20"/>
      <c r="AF13" s="20"/>
      <c r="AG13" s="20"/>
      <c r="AH13" s="20"/>
      <c r="AI13" s="20"/>
    </row>
    <row r="14" spans="1:35" ht="16" thickBot="1" x14ac:dyDescent="0.25">
      <c r="A14" s="20"/>
      <c r="B14" s="56"/>
      <c r="C14" s="66" t="s">
        <v>12</v>
      </c>
      <c r="D14" s="54">
        <v>60</v>
      </c>
      <c r="E14" s="55" t="s">
        <v>13</v>
      </c>
      <c r="F14" s="63"/>
      <c r="G14" s="20"/>
      <c r="H14" s="89"/>
      <c r="I14" s="68" t="s">
        <v>180</v>
      </c>
      <c r="J14" s="112">
        <f>SUMPRODUCT(D49:D55,E49:E55)*D35*D14</f>
        <v>48.612349623207272</v>
      </c>
      <c r="K14" s="60" t="s">
        <v>103</v>
      </c>
      <c r="L14" s="90"/>
      <c r="M14" s="20"/>
      <c r="N14" s="75"/>
      <c r="O14" s="75"/>
      <c r="P14" s="75"/>
      <c r="Q14" s="75"/>
      <c r="R14" s="20"/>
      <c r="S14" s="20"/>
      <c r="T14" s="181"/>
      <c r="U14" s="75"/>
      <c r="V14" s="75"/>
      <c r="W14" s="75"/>
      <c r="X14" s="75"/>
      <c r="Y14" s="75"/>
      <c r="Z14" s="220"/>
      <c r="AA14" s="20"/>
      <c r="AB14" s="20"/>
      <c r="AC14" s="20"/>
      <c r="AD14" s="20"/>
      <c r="AE14" s="20"/>
      <c r="AF14" s="20"/>
      <c r="AG14" s="20"/>
      <c r="AH14" s="20"/>
      <c r="AI14" s="20"/>
    </row>
    <row r="15" spans="1:35" x14ac:dyDescent="0.2">
      <c r="A15" s="20"/>
      <c r="B15" s="56"/>
      <c r="C15" s="67" t="s">
        <v>156</v>
      </c>
      <c r="D15" s="6">
        <v>1000</v>
      </c>
      <c r="E15" s="57" t="s">
        <v>69</v>
      </c>
      <c r="F15" s="63"/>
      <c r="G15" s="20"/>
      <c r="H15" s="91"/>
      <c r="I15" s="248" t="s">
        <v>97</v>
      </c>
      <c r="J15" s="249">
        <f>SUM(J12:J14)</f>
        <v>184.04434962320727</v>
      </c>
      <c r="K15" s="250" t="s">
        <v>103</v>
      </c>
      <c r="L15" s="93"/>
      <c r="M15" s="20"/>
      <c r="N15" s="75"/>
      <c r="O15" s="75"/>
      <c r="P15" s="75"/>
      <c r="Q15" s="75"/>
      <c r="R15" s="20"/>
      <c r="S15" s="20"/>
      <c r="T15" s="318" t="s">
        <v>117</v>
      </c>
      <c r="U15" s="75" t="s">
        <v>49</v>
      </c>
      <c r="V15" s="27" t="s">
        <v>161</v>
      </c>
      <c r="W15" s="27" t="s">
        <v>161</v>
      </c>
      <c r="X15" s="28" t="s">
        <v>44</v>
      </c>
      <c r="Y15" s="75" t="s">
        <v>216</v>
      </c>
      <c r="Z15" s="220" t="s">
        <v>155</v>
      </c>
      <c r="AA15" s="20"/>
      <c r="AB15" s="20"/>
      <c r="AC15" s="20"/>
      <c r="AD15" s="20"/>
      <c r="AE15" s="20"/>
      <c r="AF15" s="20"/>
      <c r="AG15" s="20"/>
      <c r="AH15" s="20"/>
      <c r="AI15" s="20"/>
    </row>
    <row r="16" spans="1:35" ht="16" thickBot="1" x14ac:dyDescent="0.25">
      <c r="A16" s="20"/>
      <c r="B16" s="56"/>
      <c r="C16" s="68" t="s">
        <v>85</v>
      </c>
      <c r="D16" s="59">
        <v>2022</v>
      </c>
      <c r="E16" s="60" t="s">
        <v>86</v>
      </c>
      <c r="F16" s="63"/>
      <c r="G16" s="20"/>
      <c r="H16" s="75"/>
      <c r="I16" s="75"/>
      <c r="J16" s="75"/>
      <c r="K16" s="75"/>
      <c r="L16" s="75"/>
      <c r="M16" s="20"/>
      <c r="N16" s="75"/>
      <c r="O16" s="75"/>
      <c r="P16" s="75"/>
      <c r="Q16" s="75"/>
      <c r="R16" s="20"/>
      <c r="S16" s="20"/>
      <c r="T16" s="320"/>
      <c r="U16" s="75" t="s">
        <v>50</v>
      </c>
      <c r="V16" s="25" t="s">
        <v>161</v>
      </c>
      <c r="W16" s="25" t="s">
        <v>161</v>
      </c>
      <c r="X16" s="26" t="s">
        <v>44</v>
      </c>
      <c r="Y16" s="75" t="s">
        <v>216</v>
      </c>
      <c r="Z16" s="220" t="s">
        <v>155</v>
      </c>
      <c r="AA16" s="20"/>
      <c r="AB16" s="20"/>
      <c r="AC16" s="20"/>
      <c r="AD16" s="20"/>
      <c r="AE16" s="20"/>
      <c r="AF16" s="20"/>
      <c r="AG16" s="20"/>
      <c r="AH16" s="20"/>
      <c r="AI16" s="20"/>
    </row>
    <row r="17" spans="1:34" ht="15" customHeight="1" x14ac:dyDescent="0.2">
      <c r="A17" s="20"/>
      <c r="B17" s="58"/>
      <c r="C17" s="64"/>
      <c r="D17" s="64"/>
      <c r="E17" s="64"/>
      <c r="F17" s="65"/>
      <c r="G17" s="20"/>
      <c r="H17" s="85"/>
      <c r="I17" s="86" t="s">
        <v>151</v>
      </c>
      <c r="J17" s="87"/>
      <c r="K17" s="87"/>
      <c r="L17" s="88"/>
      <c r="M17" s="20"/>
      <c r="N17" s="75"/>
      <c r="O17" s="75"/>
      <c r="P17" s="75"/>
      <c r="Q17" s="75"/>
      <c r="R17" s="20"/>
      <c r="S17" s="20"/>
      <c r="T17" s="181"/>
      <c r="U17" s="75"/>
      <c r="V17" s="310" t="s">
        <v>219</v>
      </c>
      <c r="W17" s="310"/>
      <c r="X17" s="310"/>
      <c r="Y17" s="310"/>
      <c r="Z17" s="311"/>
      <c r="AA17" s="20"/>
      <c r="AB17" s="20"/>
      <c r="AC17" s="20"/>
      <c r="AD17" s="20"/>
      <c r="AE17" s="20"/>
      <c r="AF17" s="20"/>
      <c r="AG17" s="20"/>
      <c r="AH17" s="20"/>
    </row>
    <row r="18" spans="1:34" x14ac:dyDescent="0.2">
      <c r="A18" s="20"/>
      <c r="B18" s="75"/>
      <c r="C18" s="75"/>
      <c r="D18" s="75"/>
      <c r="E18" s="75"/>
      <c r="F18" s="75"/>
      <c r="G18" s="20"/>
      <c r="H18" s="89"/>
      <c r="I18" s="256" t="s">
        <v>235</v>
      </c>
      <c r="J18" s="201"/>
      <c r="K18" s="201"/>
      <c r="L18" s="90"/>
      <c r="M18" s="20"/>
      <c r="N18" s="75"/>
      <c r="O18" s="75"/>
      <c r="P18" s="75"/>
      <c r="Q18" s="75"/>
      <c r="R18" s="20"/>
      <c r="S18" s="20"/>
      <c r="T18" s="182"/>
      <c r="U18" s="183"/>
      <c r="V18" s="312"/>
      <c r="W18" s="312"/>
      <c r="X18" s="312"/>
      <c r="Y18" s="312"/>
      <c r="Z18" s="313"/>
      <c r="AA18" s="20"/>
      <c r="AB18" s="20"/>
      <c r="AC18" s="20"/>
      <c r="AD18" s="20"/>
      <c r="AE18" s="20"/>
      <c r="AF18" s="20"/>
      <c r="AG18" s="20"/>
      <c r="AH18" s="20"/>
    </row>
    <row r="19" spans="1:34" x14ac:dyDescent="0.2">
      <c r="A19" s="20"/>
      <c r="B19" s="53"/>
      <c r="C19" s="76" t="s">
        <v>188</v>
      </c>
      <c r="D19" s="61"/>
      <c r="E19" s="61"/>
      <c r="F19" s="62"/>
      <c r="G19" s="20"/>
      <c r="H19" s="89"/>
      <c r="I19" s="200" t="s">
        <v>197</v>
      </c>
      <c r="J19" s="201"/>
      <c r="K19" s="201"/>
      <c r="L19" s="90"/>
      <c r="M19" s="20"/>
      <c r="N19" s="75"/>
      <c r="O19" s="75"/>
      <c r="P19" s="75"/>
      <c r="Q19" s="75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</row>
    <row r="20" spans="1:34" x14ac:dyDescent="0.2">
      <c r="A20" s="20"/>
      <c r="B20" s="56"/>
      <c r="C20" s="66" t="s">
        <v>90</v>
      </c>
      <c r="D20" s="54">
        <v>2000</v>
      </c>
      <c r="E20" s="55" t="s">
        <v>191</v>
      </c>
      <c r="F20" s="63"/>
      <c r="G20" s="20"/>
      <c r="H20" s="89"/>
      <c r="I20" s="201" t="s">
        <v>227</v>
      </c>
      <c r="J20" s="201"/>
      <c r="K20" s="201"/>
      <c r="L20" s="90"/>
      <c r="M20" s="20"/>
      <c r="N20" s="75"/>
      <c r="O20" s="75"/>
      <c r="P20" s="75"/>
      <c r="Q20" s="75"/>
      <c r="R20" s="20"/>
      <c r="S20" s="20"/>
      <c r="T20" s="309" t="s">
        <v>183</v>
      </c>
      <c r="U20" s="309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</row>
    <row r="21" spans="1:34" x14ac:dyDescent="0.2">
      <c r="A21" s="20"/>
      <c r="B21" s="56"/>
      <c r="C21" s="67" t="s">
        <v>92</v>
      </c>
      <c r="D21" s="6">
        <v>500</v>
      </c>
      <c r="E21" s="196" t="s">
        <v>191</v>
      </c>
      <c r="F21" s="63"/>
      <c r="G21" s="20"/>
      <c r="H21" s="89"/>
      <c r="I21" s="193" t="s">
        <v>104</v>
      </c>
      <c r="J21" s="251">
        <f>'Resultater detaljert'!E3/D15</f>
        <v>21.6</v>
      </c>
      <c r="K21" s="207" t="s">
        <v>103</v>
      </c>
      <c r="L21" s="90"/>
      <c r="M21" s="20"/>
      <c r="N21" s="75"/>
      <c r="O21" s="75"/>
      <c r="P21" s="75"/>
      <c r="Q21" s="75"/>
      <c r="R21" s="20"/>
      <c r="S21" s="20"/>
      <c r="T21" s="309"/>
      <c r="U21" s="309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</row>
    <row r="22" spans="1:34" s="20" customFormat="1" x14ac:dyDescent="0.2">
      <c r="B22" s="56"/>
      <c r="C22" s="68" t="s">
        <v>160</v>
      </c>
      <c r="D22" s="59">
        <v>500</v>
      </c>
      <c r="E22" s="57" t="s">
        <v>191</v>
      </c>
      <c r="F22" s="63"/>
      <c r="H22" s="89"/>
      <c r="I22" s="227" t="s">
        <v>97</v>
      </c>
      <c r="J22" s="202">
        <f>SUM(J21)</f>
        <v>21.6</v>
      </c>
      <c r="K22" s="225" t="s">
        <v>103</v>
      </c>
      <c r="L22" s="90"/>
      <c r="N22" s="75"/>
      <c r="O22" s="75"/>
      <c r="P22" s="75"/>
      <c r="Q22" s="75"/>
      <c r="T22" s="163"/>
      <c r="U22" s="164"/>
      <c r="V22" s="164"/>
      <c r="W22" s="164"/>
      <c r="X22" s="164"/>
      <c r="Y22" s="164"/>
      <c r="Z22" s="164"/>
      <c r="AA22" s="164"/>
      <c r="AB22" s="165"/>
    </row>
    <row r="23" spans="1:34" s="20" customFormat="1" ht="15" customHeight="1" x14ac:dyDescent="0.2">
      <c r="B23" s="58"/>
      <c r="C23" s="64"/>
      <c r="D23" s="64"/>
      <c r="E23" s="64"/>
      <c r="F23" s="65"/>
      <c r="H23" s="89"/>
      <c r="I23" s="253" t="s">
        <v>231</v>
      </c>
      <c r="J23" s="254">
        <f>('Resultater detaljert'!E3-SUM(Inndata!D5:D151))/D15</f>
        <v>-10.4</v>
      </c>
      <c r="K23" s="255" t="s">
        <v>103</v>
      </c>
      <c r="L23" s="90"/>
      <c r="N23" s="75"/>
      <c r="O23" s="75"/>
      <c r="P23" s="75"/>
      <c r="Q23" s="75"/>
      <c r="T23" s="166"/>
      <c r="U23" s="305" t="s">
        <v>213</v>
      </c>
      <c r="V23" s="305"/>
      <c r="W23" s="305"/>
      <c r="X23" s="305"/>
      <c r="Y23" s="305"/>
      <c r="Z23" s="305"/>
      <c r="AA23" s="305"/>
      <c r="AB23" s="167"/>
    </row>
    <row r="24" spans="1:34" s="20" customFormat="1" ht="15" customHeight="1" x14ac:dyDescent="0.2">
      <c r="B24" s="75"/>
      <c r="C24" s="75"/>
      <c r="D24" s="75"/>
      <c r="E24" s="75"/>
      <c r="F24" s="75"/>
      <c r="H24" s="89"/>
      <c r="I24" s="200" t="s">
        <v>228</v>
      </c>
      <c r="J24" s="201"/>
      <c r="K24" s="201"/>
      <c r="L24" s="90"/>
      <c r="N24" s="75"/>
      <c r="O24" s="75"/>
      <c r="P24" s="75"/>
      <c r="Q24" s="75"/>
      <c r="T24" s="166"/>
      <c r="U24" s="305"/>
      <c r="V24" s="305"/>
      <c r="W24" s="305"/>
      <c r="X24" s="305"/>
      <c r="Y24" s="305"/>
      <c r="Z24" s="305"/>
      <c r="AA24" s="305"/>
      <c r="AB24" s="167"/>
    </row>
    <row r="25" spans="1:34" s="20" customFormat="1" ht="15" customHeight="1" x14ac:dyDescent="0.2">
      <c r="B25" s="53"/>
      <c r="C25" s="76" t="s">
        <v>204</v>
      </c>
      <c r="D25" s="61"/>
      <c r="E25" s="61"/>
      <c r="F25" s="62"/>
      <c r="H25" s="89"/>
      <c r="I25" s="66" t="s">
        <v>105</v>
      </c>
      <c r="J25" s="110">
        <f>'Resultater detaljert'!F3/D15</f>
        <v>1.8</v>
      </c>
      <c r="K25" s="55" t="s">
        <v>103</v>
      </c>
      <c r="L25" s="90"/>
      <c r="N25" s="107" t="s">
        <v>153</v>
      </c>
      <c r="O25" s="75"/>
      <c r="P25" s="75"/>
      <c r="Q25" s="75"/>
      <c r="T25" s="168"/>
      <c r="U25" s="305"/>
      <c r="V25" s="305"/>
      <c r="W25" s="305"/>
      <c r="X25" s="305"/>
      <c r="Y25" s="305"/>
      <c r="Z25" s="305"/>
      <c r="AA25" s="305"/>
      <c r="AB25" s="167"/>
    </row>
    <row r="26" spans="1:34" s="20" customFormat="1" ht="15" customHeight="1" x14ac:dyDescent="0.2">
      <c r="B26" s="56"/>
      <c r="C26" s="193" t="s">
        <v>201</v>
      </c>
      <c r="D26" s="194"/>
      <c r="E26" s="207" t="s">
        <v>203</v>
      </c>
      <c r="F26" s="63"/>
      <c r="H26" s="89"/>
      <c r="I26" s="67" t="s">
        <v>195</v>
      </c>
      <c r="J26" s="111">
        <f>SUM('Resultater detaljert'!G3:J3)/D15</f>
        <v>45.801370354999996</v>
      </c>
      <c r="K26" s="57" t="s">
        <v>103</v>
      </c>
      <c r="L26" s="90"/>
      <c r="N26" s="75"/>
      <c r="O26" s="75"/>
      <c r="P26" s="75"/>
      <c r="Q26" s="75"/>
      <c r="T26" s="169"/>
      <c r="U26" s="305"/>
      <c r="V26" s="305"/>
      <c r="W26" s="305"/>
      <c r="X26" s="305"/>
      <c r="Y26" s="305"/>
      <c r="Z26" s="305"/>
      <c r="AA26" s="305"/>
      <c r="AB26" s="167"/>
    </row>
    <row r="27" spans="1:34" s="20" customFormat="1" ht="15" customHeight="1" x14ac:dyDescent="0.2">
      <c r="B27" s="208"/>
      <c r="C27" s="209" t="s">
        <v>202</v>
      </c>
      <c r="D27" s="210"/>
      <c r="E27" s="210"/>
      <c r="F27" s="211"/>
      <c r="H27" s="89"/>
      <c r="I27" s="68" t="s">
        <v>196</v>
      </c>
      <c r="J27" s="197">
        <f>SUM(J6:J8)</f>
        <v>0.85405741206364216</v>
      </c>
      <c r="K27" s="60" t="s">
        <v>103</v>
      </c>
      <c r="L27" s="90"/>
      <c r="N27" s="75"/>
      <c r="O27" s="75"/>
      <c r="P27" s="75"/>
      <c r="Q27" s="75"/>
      <c r="T27" s="169"/>
      <c r="U27" s="305"/>
      <c r="V27" s="305"/>
      <c r="W27" s="305"/>
      <c r="X27" s="305"/>
      <c r="Y27" s="305"/>
      <c r="Z27" s="305"/>
      <c r="AA27" s="305"/>
      <c r="AB27" s="167"/>
    </row>
    <row r="28" spans="1:34" s="20" customFormat="1" ht="15" customHeight="1" x14ac:dyDescent="0.2">
      <c r="B28" s="208"/>
      <c r="C28" s="210" t="s">
        <v>205</v>
      </c>
      <c r="D28" s="212">
        <f>1-VLOOKUP(FutureBuiltZERO!$D$16,bagrunnstall!B2:M13,10)</f>
        <v>3.0000000000000027E-2</v>
      </c>
      <c r="E28" s="218" t="s">
        <v>208</v>
      </c>
      <c r="F28" s="211"/>
      <c r="H28" s="89"/>
      <c r="I28" s="227" t="s">
        <v>97</v>
      </c>
      <c r="J28" s="202">
        <f>SUM(J25:J27)</f>
        <v>48.455427767063632</v>
      </c>
      <c r="K28" s="225" t="s">
        <v>103</v>
      </c>
      <c r="L28" s="90"/>
      <c r="N28" s="75"/>
      <c r="O28" s="75"/>
      <c r="P28" s="75"/>
      <c r="Q28" s="75"/>
      <c r="T28" s="169"/>
      <c r="U28" s="305"/>
      <c r="V28" s="305"/>
      <c r="W28" s="305"/>
      <c r="X28" s="305"/>
      <c r="Y28" s="305"/>
      <c r="Z28" s="305"/>
      <c r="AA28" s="305"/>
      <c r="AB28" s="167"/>
    </row>
    <row r="29" spans="1:34" s="20" customFormat="1" ht="15" customHeight="1" x14ac:dyDescent="0.2">
      <c r="B29" s="208"/>
      <c r="C29" s="210" t="s">
        <v>206</v>
      </c>
      <c r="D29" s="212">
        <f>1-VLOOKUP(FutureBuiltZERO!$D$16,bagrunnstall!B2:M13,11)</f>
        <v>0.43000000000000005</v>
      </c>
      <c r="E29" s="218" t="s">
        <v>209</v>
      </c>
      <c r="F29" s="211"/>
      <c r="H29" s="89"/>
      <c r="I29" s="200" t="s">
        <v>198</v>
      </c>
      <c r="J29" s="201"/>
      <c r="K29" s="201"/>
      <c r="L29" s="90"/>
      <c r="N29" s="75"/>
      <c r="O29" s="75"/>
      <c r="P29" s="75"/>
      <c r="Q29" s="75"/>
      <c r="T29" s="169"/>
      <c r="U29" s="305"/>
      <c r="V29" s="305"/>
      <c r="W29" s="305"/>
      <c r="X29" s="305"/>
      <c r="Y29" s="305"/>
      <c r="Z29" s="305"/>
      <c r="AA29" s="305"/>
      <c r="AB29" s="167"/>
    </row>
    <row r="30" spans="1:34" s="20" customFormat="1" ht="15" customHeight="1" x14ac:dyDescent="0.2">
      <c r="B30" s="213"/>
      <c r="C30" s="214" t="s">
        <v>207</v>
      </c>
      <c r="D30" s="215">
        <f>1-VLOOKUP(FutureBuiltZERO!$D$16,bagrunnstall!B2:M13,12)</f>
        <v>0.8</v>
      </c>
      <c r="E30" s="219" t="s">
        <v>209</v>
      </c>
      <c r="F30" s="216"/>
      <c r="H30" s="89"/>
      <c r="I30" s="66" t="s">
        <v>221</v>
      </c>
      <c r="J30" s="110">
        <f>'Resultater detaljert'!K3/D15</f>
        <v>8.9760000000000009</v>
      </c>
      <c r="K30" s="55" t="s">
        <v>103</v>
      </c>
      <c r="L30" s="90"/>
      <c r="N30" s="75"/>
      <c r="O30" s="75"/>
      <c r="P30" s="75"/>
      <c r="Q30" s="75"/>
      <c r="T30" s="169"/>
      <c r="U30" s="305"/>
      <c r="V30" s="305"/>
      <c r="W30" s="305"/>
      <c r="X30" s="305"/>
      <c r="Y30" s="305"/>
      <c r="Z30" s="305"/>
      <c r="AA30" s="305"/>
      <c r="AB30" s="167"/>
    </row>
    <row r="31" spans="1:34" s="20" customFormat="1" ht="15" customHeight="1" x14ac:dyDescent="0.2">
      <c r="B31" s="75"/>
      <c r="C31" s="75"/>
      <c r="D31" s="75"/>
      <c r="E31" s="75"/>
      <c r="F31" s="75"/>
      <c r="H31" s="89"/>
      <c r="I31" s="67" t="s">
        <v>222</v>
      </c>
      <c r="J31" s="111">
        <f>'Resultater detaljert'!L3/D15</f>
        <v>0.56429999999999991</v>
      </c>
      <c r="K31" s="57" t="s">
        <v>103</v>
      </c>
      <c r="L31" s="90"/>
      <c r="M31" s="224"/>
      <c r="N31" s="75"/>
      <c r="O31" s="75"/>
      <c r="P31" s="75"/>
      <c r="Q31" s="75"/>
      <c r="T31" s="169"/>
      <c r="U31" s="305"/>
      <c r="V31" s="305"/>
      <c r="W31" s="305"/>
      <c r="X31" s="305"/>
      <c r="Y31" s="305"/>
      <c r="Z31" s="305"/>
      <c r="AA31" s="305"/>
      <c r="AB31" s="167"/>
    </row>
    <row r="32" spans="1:34" s="20" customFormat="1" ht="15" customHeight="1" x14ac:dyDescent="0.2">
      <c r="B32" s="53"/>
      <c r="C32" s="76" t="s">
        <v>89</v>
      </c>
      <c r="D32" s="61"/>
      <c r="E32" s="61"/>
      <c r="F32" s="62"/>
      <c r="H32" s="89"/>
      <c r="I32" s="67" t="s">
        <v>199</v>
      </c>
      <c r="J32" s="111">
        <f>('Resultater detaljert'!M3+'Resultater detaljert'!N3)/D15</f>
        <v>64.315465500000016</v>
      </c>
      <c r="K32" s="57" t="s">
        <v>103</v>
      </c>
      <c r="L32" s="90"/>
      <c r="N32" s="75"/>
      <c r="O32" s="75"/>
      <c r="P32" s="75"/>
      <c r="Q32" s="75"/>
      <c r="T32" s="169"/>
      <c r="U32" s="305"/>
      <c r="V32" s="305"/>
      <c r="W32" s="305"/>
      <c r="X32" s="305"/>
      <c r="Y32" s="305"/>
      <c r="Z32" s="305"/>
      <c r="AA32" s="305"/>
      <c r="AB32" s="167"/>
    </row>
    <row r="33" spans="2:28" s="20" customFormat="1" ht="15" customHeight="1" x14ac:dyDescent="0.2">
      <c r="B33" s="56"/>
      <c r="C33" s="66" t="s">
        <v>90</v>
      </c>
      <c r="D33" s="54">
        <v>40</v>
      </c>
      <c r="E33" s="55" t="s">
        <v>192</v>
      </c>
      <c r="F33" s="63"/>
      <c r="H33" s="89"/>
      <c r="I33" s="67" t="s">
        <v>225</v>
      </c>
      <c r="J33" s="198">
        <f>'Resultater detaljert'!P3/D15</f>
        <v>-72.220249830000014</v>
      </c>
      <c r="K33" s="57" t="s">
        <v>103</v>
      </c>
      <c r="L33" s="90"/>
      <c r="N33" s="75"/>
      <c r="O33" s="75"/>
      <c r="P33" s="75"/>
      <c r="Q33" s="75"/>
      <c r="T33" s="169"/>
      <c r="U33" s="305"/>
      <c r="V33" s="305"/>
      <c r="W33" s="305"/>
      <c r="X33" s="305"/>
      <c r="Y33" s="305"/>
      <c r="Z33" s="305"/>
      <c r="AA33" s="305"/>
      <c r="AB33" s="167"/>
    </row>
    <row r="34" spans="2:28" s="20" customFormat="1" ht="15" customHeight="1" x14ac:dyDescent="0.2">
      <c r="B34" s="56"/>
      <c r="C34" s="67" t="s">
        <v>91</v>
      </c>
      <c r="D34" s="6">
        <v>10</v>
      </c>
      <c r="E34" s="57" t="s">
        <v>192</v>
      </c>
      <c r="F34" s="63"/>
      <c r="H34" s="89"/>
      <c r="I34" s="68" t="s">
        <v>220</v>
      </c>
      <c r="J34" s="199">
        <f>'Resultater detaljert'!Q3/D15</f>
        <v>-0.9</v>
      </c>
      <c r="K34" s="60" t="s">
        <v>103</v>
      </c>
      <c r="L34" s="90"/>
      <c r="N34" s="75"/>
      <c r="O34" s="75"/>
      <c r="P34" s="75"/>
      <c r="Q34" s="75"/>
      <c r="T34" s="169"/>
      <c r="U34" s="305"/>
      <c r="V34" s="305"/>
      <c r="W34" s="305"/>
      <c r="X34" s="305"/>
      <c r="Y34" s="305"/>
      <c r="Z34" s="305"/>
      <c r="AA34" s="305"/>
      <c r="AB34" s="167"/>
    </row>
    <row r="35" spans="2:28" s="20" customFormat="1" ht="15" customHeight="1" x14ac:dyDescent="0.2">
      <c r="B35" s="56"/>
      <c r="C35" s="68" t="s">
        <v>92</v>
      </c>
      <c r="D35" s="59">
        <v>10</v>
      </c>
      <c r="E35" s="60" t="s">
        <v>192</v>
      </c>
      <c r="F35" s="63"/>
      <c r="H35" s="89"/>
      <c r="I35" s="227" t="s">
        <v>97</v>
      </c>
      <c r="J35" s="202">
        <f>SUM(J30:J34)</f>
        <v>0.73551567000000373</v>
      </c>
      <c r="K35" s="225" t="s">
        <v>103</v>
      </c>
      <c r="L35" s="90"/>
      <c r="N35" s="75"/>
      <c r="O35" s="75"/>
      <c r="P35" s="75"/>
      <c r="Q35" s="75"/>
      <c r="T35" s="169"/>
      <c r="U35" s="305"/>
      <c r="V35" s="305"/>
      <c r="W35" s="305"/>
      <c r="X35" s="305"/>
      <c r="Y35" s="305"/>
      <c r="Z35" s="305"/>
      <c r="AA35" s="305"/>
      <c r="AB35" s="167"/>
    </row>
    <row r="36" spans="2:28" s="20" customFormat="1" ht="15" customHeight="1" x14ac:dyDescent="0.2">
      <c r="B36" s="58"/>
      <c r="C36" s="64"/>
      <c r="D36" s="64"/>
      <c r="E36" s="64"/>
      <c r="F36" s="65"/>
      <c r="H36" s="89"/>
      <c r="I36" s="200" t="s">
        <v>230</v>
      </c>
      <c r="J36" s="201"/>
      <c r="K36" s="201"/>
      <c r="L36" s="90"/>
      <c r="N36" s="75"/>
      <c r="O36" s="75"/>
      <c r="P36" s="75"/>
      <c r="Q36" s="75"/>
      <c r="T36" s="169"/>
      <c r="U36" s="305"/>
      <c r="V36" s="305"/>
      <c r="W36" s="305"/>
      <c r="X36" s="305"/>
      <c r="Y36" s="305"/>
      <c r="Z36" s="305"/>
      <c r="AA36" s="305"/>
      <c r="AB36" s="167"/>
    </row>
    <row r="37" spans="2:28" s="20" customFormat="1" ht="15" customHeight="1" x14ac:dyDescent="0.2">
      <c r="B37" s="75"/>
      <c r="C37" s="75"/>
      <c r="D37" s="75"/>
      <c r="E37" s="75"/>
      <c r="F37" s="75"/>
      <c r="H37" s="89"/>
      <c r="I37" s="66" t="s">
        <v>106</v>
      </c>
      <c r="J37" s="110">
        <f>SUM('Resultater detaljert'!R3:S3)/D15</f>
        <v>92.364880608000007</v>
      </c>
      <c r="K37" s="55" t="s">
        <v>103</v>
      </c>
      <c r="L37" s="90"/>
      <c r="N37" s="75"/>
      <c r="O37" s="75"/>
      <c r="P37" s="75"/>
      <c r="Q37" s="75"/>
      <c r="T37" s="169"/>
      <c r="U37" s="305"/>
      <c r="V37" s="305"/>
      <c r="W37" s="305"/>
      <c r="X37" s="305"/>
      <c r="Y37" s="305"/>
      <c r="Z37" s="305"/>
      <c r="AA37" s="305"/>
      <c r="AB37" s="167"/>
    </row>
    <row r="38" spans="2:28" s="20" customFormat="1" ht="15" customHeight="1" x14ac:dyDescent="0.2">
      <c r="B38" s="53"/>
      <c r="C38" s="76" t="s">
        <v>93</v>
      </c>
      <c r="D38" s="61"/>
      <c r="E38" s="61"/>
      <c r="F38" s="62"/>
      <c r="H38" s="89"/>
      <c r="I38" s="68" t="s">
        <v>107</v>
      </c>
      <c r="J38" s="112">
        <f>'Resultater detaljert'!T3/D15</f>
        <v>-1</v>
      </c>
      <c r="K38" s="60" t="s">
        <v>103</v>
      </c>
      <c r="L38" s="90"/>
      <c r="N38" s="75"/>
      <c r="O38" s="75"/>
      <c r="P38" s="75"/>
      <c r="Q38" s="75"/>
      <c r="T38" s="166"/>
      <c r="U38" s="305"/>
      <c r="V38" s="305"/>
      <c r="W38" s="305"/>
      <c r="X38" s="305"/>
      <c r="Y38" s="305"/>
      <c r="Z38" s="305"/>
      <c r="AA38" s="305"/>
      <c r="AB38" s="167"/>
    </row>
    <row r="39" spans="2:28" s="20" customFormat="1" ht="15" customHeight="1" x14ac:dyDescent="0.2">
      <c r="B39" s="56"/>
      <c r="C39" s="141" t="s">
        <v>170</v>
      </c>
      <c r="D39" s="162" t="s">
        <v>181</v>
      </c>
      <c r="E39" s="64" t="s">
        <v>193</v>
      </c>
      <c r="F39" s="63"/>
      <c r="H39" s="91"/>
      <c r="I39" s="226" t="s">
        <v>97</v>
      </c>
      <c r="J39" s="203">
        <f>SUM(J37:J38)</f>
        <v>91.364880608000007</v>
      </c>
      <c r="K39" s="160" t="s">
        <v>103</v>
      </c>
      <c r="L39" s="93"/>
      <c r="T39" s="166"/>
      <c r="U39" s="305"/>
      <c r="V39" s="305"/>
      <c r="W39" s="305"/>
      <c r="X39" s="305"/>
      <c r="Y39" s="305"/>
      <c r="Z39" s="305"/>
      <c r="AA39" s="305"/>
      <c r="AB39" s="167"/>
    </row>
    <row r="40" spans="2:28" s="20" customFormat="1" ht="15" customHeight="1" x14ac:dyDescent="0.2">
      <c r="B40" s="56"/>
      <c r="C40" s="66" t="s">
        <v>63</v>
      </c>
      <c r="D40" s="77">
        <v>0.628</v>
      </c>
      <c r="E40" s="83">
        <f>VLOOKUP($D$16,bagrunnstall!B2:F13,5)/(0.9)</f>
        <v>0.13178226607790822</v>
      </c>
      <c r="F40" s="63"/>
      <c r="H40" s="75"/>
      <c r="I40" s="75"/>
      <c r="J40" s="75"/>
      <c r="K40" s="75"/>
      <c r="L40" s="75"/>
      <c r="T40" s="166"/>
      <c r="U40" s="305"/>
      <c r="V40" s="305"/>
      <c r="W40" s="305"/>
      <c r="X40" s="305"/>
      <c r="Y40" s="305"/>
      <c r="Z40" s="305"/>
      <c r="AA40" s="305"/>
      <c r="AB40" s="170"/>
    </row>
    <row r="41" spans="2:28" s="20" customFormat="1" x14ac:dyDescent="0.2">
      <c r="B41" s="56"/>
      <c r="C41" s="67" t="s">
        <v>94</v>
      </c>
      <c r="D41" s="78">
        <v>0</v>
      </c>
      <c r="E41" s="83">
        <f>0.296/(0.82*0.9)</f>
        <v>0.40108401084010836</v>
      </c>
      <c r="F41" s="63"/>
      <c r="H41" s="85"/>
      <c r="I41" s="86" t="s">
        <v>168</v>
      </c>
      <c r="J41" s="87"/>
      <c r="K41" s="87"/>
      <c r="L41" s="88"/>
      <c r="T41" s="166"/>
      <c r="U41" s="305"/>
      <c r="V41" s="305"/>
      <c r="W41" s="305"/>
      <c r="X41" s="305"/>
      <c r="Y41" s="305"/>
      <c r="Z41" s="305"/>
      <c r="AA41" s="305"/>
      <c r="AB41" s="167"/>
    </row>
    <row r="42" spans="2:28" s="20" customFormat="1" x14ac:dyDescent="0.2">
      <c r="B42" s="56"/>
      <c r="C42" s="67" t="s">
        <v>95</v>
      </c>
      <c r="D42" s="78">
        <v>0.02</v>
      </c>
      <c r="E42" s="83">
        <f>0.251/(0.82*0.9)</f>
        <v>0.34010840108401086</v>
      </c>
      <c r="F42" s="63"/>
      <c r="H42" s="89"/>
      <c r="I42" s="252" t="s">
        <v>109</v>
      </c>
      <c r="J42" s="191">
        <f>SUM(J43:J44)</f>
        <v>346.20017366827091</v>
      </c>
      <c r="K42" s="55" t="s">
        <v>103</v>
      </c>
      <c r="L42" s="90"/>
      <c r="T42" s="166"/>
      <c r="U42" s="305"/>
      <c r="V42" s="305"/>
      <c r="W42" s="305"/>
      <c r="X42" s="305"/>
      <c r="Y42" s="305"/>
      <c r="Z42" s="305"/>
      <c r="AA42" s="305"/>
      <c r="AB42" s="167"/>
    </row>
    <row r="43" spans="2:28" s="20" customFormat="1" ht="15" customHeight="1" x14ac:dyDescent="0.2">
      <c r="B43" s="56"/>
      <c r="C43" s="67" t="s">
        <v>232</v>
      </c>
      <c r="D43" s="78">
        <v>0.19</v>
      </c>
      <c r="E43" s="83">
        <f>VLOOKUP($D$16,bagrunnstall!B2:F13,4)/(0.99*0.9)</f>
        <v>0.3815937149270483</v>
      </c>
      <c r="F43" s="63"/>
      <c r="H43" s="89"/>
      <c r="I43" s="67" t="s">
        <v>42</v>
      </c>
      <c r="J43" s="108">
        <f>J22+J28+J35+J39</f>
        <v>162.15582404506364</v>
      </c>
      <c r="K43" s="57" t="s">
        <v>103</v>
      </c>
      <c r="L43" s="90"/>
      <c r="T43" s="166"/>
      <c r="U43" s="305"/>
      <c r="V43" s="305"/>
      <c r="W43" s="305"/>
      <c r="X43" s="305"/>
      <c r="Y43" s="305"/>
      <c r="Z43" s="305"/>
      <c r="AA43" s="305"/>
      <c r="AB43" s="167"/>
    </row>
    <row r="44" spans="2:28" s="20" customFormat="1" ht="15" customHeight="1" x14ac:dyDescent="0.2">
      <c r="B44" s="56"/>
      <c r="C44" s="67" t="s">
        <v>96</v>
      </c>
      <c r="D44" s="78">
        <v>0.09</v>
      </c>
      <c r="E44" s="83">
        <f>0.12/(0.82*0.9)</f>
        <v>0.16260162601626016</v>
      </c>
      <c r="F44" s="63"/>
      <c r="H44" s="89"/>
      <c r="I44" s="68" t="s">
        <v>229</v>
      </c>
      <c r="J44" s="109">
        <f>J15</f>
        <v>184.04434962320727</v>
      </c>
      <c r="K44" s="60" t="s">
        <v>103</v>
      </c>
      <c r="L44" s="90"/>
      <c r="T44" s="166"/>
      <c r="U44" s="305"/>
      <c r="V44" s="305"/>
      <c r="W44" s="305"/>
      <c r="X44" s="305"/>
      <c r="Y44" s="305"/>
      <c r="Z44" s="305"/>
      <c r="AA44" s="305"/>
      <c r="AB44" s="167"/>
    </row>
    <row r="45" spans="2:28" s="20" customFormat="1" ht="15" customHeight="1" x14ac:dyDescent="0.2">
      <c r="B45" s="56"/>
      <c r="C45" s="67" t="s">
        <v>234</v>
      </c>
      <c r="D45" s="78">
        <v>7.0000000000000007E-2</v>
      </c>
      <c r="E45" s="83">
        <f>VLOOKUP($D$16,bagrunnstall!B2:F13,4)/(3*0.9)</f>
        <v>0.12592592592592591</v>
      </c>
      <c r="F45" s="63"/>
      <c r="H45" s="91"/>
      <c r="I45" s="92"/>
      <c r="J45" s="92"/>
      <c r="K45" s="92"/>
      <c r="L45" s="93"/>
      <c r="T45" s="166"/>
      <c r="U45" s="305"/>
      <c r="V45" s="305"/>
      <c r="W45" s="305"/>
      <c r="X45" s="305"/>
      <c r="Y45" s="305"/>
      <c r="Z45" s="305"/>
      <c r="AA45" s="305"/>
      <c r="AB45" s="167"/>
    </row>
    <row r="46" spans="2:28" s="20" customFormat="1" ht="15" customHeight="1" x14ac:dyDescent="0.2">
      <c r="B46" s="56"/>
      <c r="C46" s="68" t="s">
        <v>233</v>
      </c>
      <c r="D46" s="79">
        <v>0</v>
      </c>
      <c r="E46" s="83">
        <v>0</v>
      </c>
      <c r="F46" s="63"/>
      <c r="H46" s="75"/>
      <c r="I46" s="75"/>
      <c r="J46" s="75"/>
      <c r="K46" s="75"/>
      <c r="L46" s="75"/>
      <c r="T46" s="166"/>
      <c r="U46" s="305"/>
      <c r="V46" s="305"/>
      <c r="W46" s="305"/>
      <c r="X46" s="305"/>
      <c r="Y46" s="305"/>
      <c r="Z46" s="305"/>
      <c r="AA46" s="305"/>
      <c r="AB46" s="167"/>
    </row>
    <row r="47" spans="2:28" s="20" customFormat="1" ht="15" customHeight="1" x14ac:dyDescent="0.2">
      <c r="B47" s="56"/>
      <c r="C47" s="142" t="s">
        <v>97</v>
      </c>
      <c r="D47" s="143">
        <f>SUM(D40:D46)</f>
        <v>0.998</v>
      </c>
      <c r="E47" s="61"/>
      <c r="F47" s="63"/>
      <c r="T47" s="166"/>
      <c r="U47" s="305"/>
      <c r="V47" s="305"/>
      <c r="W47" s="305"/>
      <c r="X47" s="305"/>
      <c r="Y47" s="305"/>
      <c r="Z47" s="305"/>
      <c r="AA47" s="305"/>
      <c r="AB47" s="167"/>
    </row>
    <row r="48" spans="2:28" s="20" customFormat="1" ht="19" x14ac:dyDescent="0.25">
      <c r="B48" s="56"/>
      <c r="C48" s="141" t="s">
        <v>171</v>
      </c>
      <c r="D48" s="95"/>
      <c r="E48" s="95" t="s">
        <v>193</v>
      </c>
      <c r="F48" s="63"/>
      <c r="H48" s="75"/>
      <c r="I48" s="97" t="s">
        <v>167</v>
      </c>
      <c r="J48" s="96"/>
      <c r="K48" s="96"/>
      <c r="L48" s="96"/>
      <c r="T48" s="166"/>
      <c r="U48" s="305"/>
      <c r="V48" s="305"/>
      <c r="W48" s="305"/>
      <c r="X48" s="305"/>
      <c r="Y48" s="305"/>
      <c r="Z48" s="305"/>
      <c r="AA48" s="305"/>
      <c r="AB48" s="167"/>
    </row>
    <row r="49" spans="2:28" s="20" customFormat="1" x14ac:dyDescent="0.2">
      <c r="B49" s="56"/>
      <c r="C49" s="66" t="s">
        <v>63</v>
      </c>
      <c r="D49" s="77">
        <v>0.628</v>
      </c>
      <c r="E49" s="82">
        <f>VLOOKUP($D$16,bagrunnstall!B2:D13,3)/(0.9)</f>
        <v>7.5351695140388364E-2</v>
      </c>
      <c r="F49" s="63"/>
      <c r="H49" s="75"/>
      <c r="I49" s="75"/>
      <c r="J49" s="98" t="s">
        <v>13</v>
      </c>
      <c r="K49" s="99">
        <f>D16</f>
        <v>2022</v>
      </c>
      <c r="L49" s="75"/>
      <c r="T49" s="166"/>
      <c r="U49" s="305"/>
      <c r="V49" s="305"/>
      <c r="W49" s="305"/>
      <c r="X49" s="305"/>
      <c r="Y49" s="305"/>
      <c r="Z49" s="305"/>
      <c r="AA49" s="305"/>
      <c r="AB49" s="167"/>
    </row>
    <row r="50" spans="2:28" s="20" customFormat="1" x14ac:dyDescent="0.2">
      <c r="B50" s="56"/>
      <c r="C50" s="67" t="s">
        <v>94</v>
      </c>
      <c r="D50" s="78">
        <v>0</v>
      </c>
      <c r="E50" s="83">
        <f>0.296/(0.82*0.9)</f>
        <v>0.40108401084010836</v>
      </c>
      <c r="F50" s="63"/>
      <c r="H50" s="85"/>
      <c r="I50" s="86" t="s">
        <v>111</v>
      </c>
      <c r="J50" s="87"/>
      <c r="K50" s="87"/>
      <c r="L50" s="88"/>
      <c r="T50" s="166"/>
      <c r="U50" s="305"/>
      <c r="V50" s="305"/>
      <c r="W50" s="305"/>
      <c r="X50" s="305"/>
      <c r="Y50" s="305"/>
      <c r="Z50" s="305"/>
      <c r="AA50" s="305"/>
      <c r="AB50" s="167"/>
    </row>
    <row r="51" spans="2:28" s="20" customFormat="1" x14ac:dyDescent="0.2">
      <c r="B51" s="56"/>
      <c r="C51" s="67" t="s">
        <v>95</v>
      </c>
      <c r="D51" s="78">
        <v>0.02</v>
      </c>
      <c r="E51" s="83">
        <f>0.251/(0.82*0.9)</f>
        <v>0.34010840108401086</v>
      </c>
      <c r="F51" s="63"/>
      <c r="H51" s="89"/>
      <c r="I51" s="252" t="s">
        <v>189</v>
      </c>
      <c r="J51" s="191">
        <f>VLOOKUP(FutureBuiltZERO!$D$16,bagrunnstall!B2:I13,6)</f>
        <v>401</v>
      </c>
      <c r="K51" s="55" t="s">
        <v>103</v>
      </c>
      <c r="L51" s="90"/>
      <c r="T51" s="171"/>
      <c r="U51" s="172"/>
      <c r="V51" s="172"/>
      <c r="W51" s="172"/>
      <c r="X51" s="172"/>
      <c r="Y51" s="172"/>
      <c r="Z51" s="172"/>
      <c r="AA51" s="172"/>
      <c r="AB51" s="173"/>
    </row>
    <row r="52" spans="2:28" s="20" customFormat="1" x14ac:dyDescent="0.2">
      <c r="B52" s="56"/>
      <c r="C52" s="67" t="s">
        <v>232</v>
      </c>
      <c r="D52" s="78">
        <v>0.19</v>
      </c>
      <c r="E52" s="83">
        <f>VLOOKUP($D$16,bagrunnstall!B2:D13,2)/(0.99*0.9)</f>
        <v>8.4444444444444447E-2</v>
      </c>
      <c r="F52" s="63"/>
      <c r="H52" s="89"/>
      <c r="I52" s="67" t="s">
        <v>100</v>
      </c>
      <c r="J52" s="108">
        <f>VLOOKUP(FutureBuiltZERO!$D$16,bagrunnstall!B2:I13,7)</f>
        <v>256</v>
      </c>
      <c r="K52" s="57" t="s">
        <v>103</v>
      </c>
      <c r="L52" s="90"/>
    </row>
    <row r="53" spans="2:28" s="20" customFormat="1" ht="15" customHeight="1" x14ac:dyDescent="0.2">
      <c r="B53" s="56"/>
      <c r="C53" s="67" t="s">
        <v>96</v>
      </c>
      <c r="D53" s="78">
        <v>0.09</v>
      </c>
      <c r="E53" s="83">
        <f>0.073/(0.82*0.9)</f>
        <v>9.8915989159891596E-2</v>
      </c>
      <c r="F53" s="63"/>
      <c r="H53" s="89"/>
      <c r="I53" s="68" t="s">
        <v>112</v>
      </c>
      <c r="J53" s="109">
        <f>VLOOKUP(FutureBuiltZERO!$D$16,bagrunnstall!B2:I13,8)</f>
        <v>185</v>
      </c>
      <c r="K53" s="60" t="s">
        <v>103</v>
      </c>
      <c r="L53" s="90"/>
    </row>
    <row r="54" spans="2:28" s="20" customFormat="1" x14ac:dyDescent="0.2">
      <c r="B54" s="56"/>
      <c r="C54" s="67" t="s">
        <v>234</v>
      </c>
      <c r="D54" s="78">
        <v>7.0000000000000007E-2</v>
      </c>
      <c r="E54" s="83">
        <f>VLOOKUP($D$16,bagrunnstall!B2:D13,2)/(3*0.9)</f>
        <v>2.7866666666666665E-2</v>
      </c>
      <c r="F54" s="63"/>
      <c r="H54" s="91"/>
      <c r="I54" s="92"/>
      <c r="J54" s="92"/>
      <c r="K54" s="92"/>
      <c r="L54" s="93"/>
    </row>
    <row r="55" spans="2:28" s="20" customFormat="1" x14ac:dyDescent="0.2">
      <c r="B55" s="56"/>
      <c r="C55" s="68" t="s">
        <v>233</v>
      </c>
      <c r="D55" s="79">
        <v>0</v>
      </c>
      <c r="E55" s="84">
        <v>0</v>
      </c>
      <c r="F55" s="63"/>
      <c r="H55" s="75"/>
      <c r="I55" s="75"/>
      <c r="J55" s="75"/>
      <c r="K55" s="75"/>
      <c r="L55" s="75"/>
    </row>
    <row r="56" spans="2:28" s="20" customFormat="1" x14ac:dyDescent="0.2">
      <c r="B56" s="58"/>
      <c r="C56" s="80" t="s">
        <v>97</v>
      </c>
      <c r="D56" s="81">
        <f>SUM(D49:D55)</f>
        <v>0.998</v>
      </c>
      <c r="E56" s="64"/>
      <c r="F56" s="65"/>
    </row>
    <row r="57" spans="2:28" s="20" customFormat="1" ht="19" x14ac:dyDescent="0.25">
      <c r="B57" s="75"/>
      <c r="C57" s="75"/>
      <c r="D57" s="75"/>
      <c r="E57" s="75"/>
      <c r="F57" s="75"/>
      <c r="H57" s="145"/>
      <c r="I57" s="144" t="s">
        <v>173</v>
      </c>
      <c r="J57" s="146"/>
      <c r="K57" s="146"/>
      <c r="L57" s="146"/>
    </row>
    <row r="58" spans="2:28" s="20" customFormat="1" ht="16" x14ac:dyDescent="0.2">
      <c r="H58" s="314" t="s">
        <v>241</v>
      </c>
      <c r="I58" s="314"/>
      <c r="J58" s="314"/>
      <c r="K58" s="314"/>
      <c r="L58" s="314"/>
      <c r="O58" s="217"/>
    </row>
    <row r="59" spans="2:28" s="20" customFormat="1" x14ac:dyDescent="0.2">
      <c r="H59" s="314"/>
      <c r="I59" s="314"/>
      <c r="J59" s="314"/>
      <c r="K59" s="314"/>
      <c r="L59" s="314"/>
    </row>
    <row r="60" spans="2:28" s="20" customFormat="1" x14ac:dyDescent="0.2">
      <c r="H60" s="147"/>
      <c r="I60" s="148" t="s">
        <v>172</v>
      </c>
      <c r="J60" s="149"/>
      <c r="K60" s="149"/>
      <c r="L60" s="150"/>
    </row>
    <row r="61" spans="2:28" s="20" customFormat="1" x14ac:dyDescent="0.2">
      <c r="H61" s="151"/>
      <c r="I61" s="152" t="s">
        <v>239</v>
      </c>
      <c r="J61" s="153">
        <f>'Resultater detaljert'!W3/D15</f>
        <v>21.6</v>
      </c>
      <c r="K61" s="55" t="s">
        <v>103</v>
      </c>
      <c r="L61" s="154"/>
    </row>
    <row r="62" spans="2:28" s="20" customFormat="1" x14ac:dyDescent="0.2">
      <c r="H62" s="151"/>
      <c r="I62" s="155" t="s">
        <v>187</v>
      </c>
      <c r="J62" s="156">
        <f>J25</f>
        <v>1.8</v>
      </c>
      <c r="K62" s="57" t="s">
        <v>103</v>
      </c>
      <c r="L62" s="154"/>
    </row>
    <row r="63" spans="2:28" s="20" customFormat="1" x14ac:dyDescent="0.2">
      <c r="H63" s="151"/>
      <c r="I63" s="155" t="s">
        <v>242</v>
      </c>
      <c r="J63" s="156">
        <f>'Resultater detaljert'!X3/D15</f>
        <v>18.590000000000003</v>
      </c>
      <c r="K63" s="57" t="s">
        <v>103</v>
      </c>
      <c r="L63" s="154"/>
    </row>
    <row r="64" spans="2:28" s="20" customFormat="1" x14ac:dyDescent="0.2">
      <c r="H64" s="151"/>
      <c r="I64" s="155" t="s">
        <v>212</v>
      </c>
      <c r="J64" s="156">
        <f>J12/0.76+SUMPRODUCT(D50:D55,E50:E55)*D35*D14</f>
        <v>257.81983089430895</v>
      </c>
      <c r="K64" s="57" t="s">
        <v>103</v>
      </c>
      <c r="L64" s="154"/>
    </row>
    <row r="65" spans="8:12" s="20" customFormat="1" x14ac:dyDescent="0.2">
      <c r="H65" s="151"/>
      <c r="I65" s="157" t="s">
        <v>109</v>
      </c>
      <c r="J65" s="158">
        <f>SUM(J61:J64)</f>
        <v>299.80983089430896</v>
      </c>
      <c r="K65" s="60" t="s">
        <v>103</v>
      </c>
      <c r="L65" s="154"/>
    </row>
    <row r="66" spans="8:12" s="20" customFormat="1" x14ac:dyDescent="0.2">
      <c r="H66" s="159"/>
      <c r="I66" s="160"/>
      <c r="J66" s="160"/>
      <c r="K66" s="160"/>
      <c r="L66" s="161"/>
    </row>
    <row r="67" spans="8:12" s="20" customFormat="1" x14ac:dyDescent="0.2">
      <c r="H67" s="145"/>
      <c r="I67" s="145"/>
      <c r="J67" s="145"/>
      <c r="K67" s="145"/>
      <c r="L67" s="145"/>
    </row>
    <row r="68" spans="8:12" s="20" customFormat="1" x14ac:dyDescent="0.2"/>
    <row r="69" spans="8:12" s="20" customFormat="1" x14ac:dyDescent="0.2"/>
    <row r="70" spans="8:12" s="20" customFormat="1" x14ac:dyDescent="0.2"/>
    <row r="71" spans="8:12" s="20" customFormat="1" x14ac:dyDescent="0.2"/>
    <row r="72" spans="8:12" s="20" customFormat="1" x14ac:dyDescent="0.2"/>
    <row r="73" spans="8:12" s="20" customFormat="1" x14ac:dyDescent="0.2"/>
    <row r="74" spans="8:12" s="20" customFormat="1" x14ac:dyDescent="0.2"/>
    <row r="75" spans="8:12" s="20" customFormat="1" x14ac:dyDescent="0.2"/>
    <row r="76" spans="8:12" s="20" customFormat="1" x14ac:dyDescent="0.2"/>
    <row r="77" spans="8:12" s="20" customFormat="1" x14ac:dyDescent="0.2"/>
    <row r="78" spans="8:12" s="20" customFormat="1" x14ac:dyDescent="0.2"/>
    <row r="79" spans="8:12" s="20" customFormat="1" x14ac:dyDescent="0.2"/>
    <row r="80" spans="8:12" s="20" customFormat="1" x14ac:dyDescent="0.2"/>
    <row r="81" s="20" customFormat="1" x14ac:dyDescent="0.2"/>
    <row r="82" s="20" customFormat="1" x14ac:dyDescent="0.2"/>
    <row r="83" s="20" customFormat="1" x14ac:dyDescent="0.2"/>
    <row r="84" s="20" customFormat="1" x14ac:dyDescent="0.2"/>
    <row r="85" s="20" customFormat="1" x14ac:dyDescent="0.2"/>
    <row r="86" s="20" customFormat="1" x14ac:dyDescent="0.2"/>
    <row r="87" s="20" customFormat="1" x14ac:dyDescent="0.2"/>
    <row r="88" s="20" customFormat="1" x14ac:dyDescent="0.2"/>
    <row r="89" s="20" customFormat="1" x14ac:dyDescent="0.2"/>
    <row r="90" s="20" customFormat="1" x14ac:dyDescent="0.2"/>
    <row r="91" s="20" customFormat="1" x14ac:dyDescent="0.2"/>
  </sheetData>
  <sheetProtection algorithmName="SHA-512" hashValue="FJ5ICW1WKTO+VOD3ukKJ72WkvGH5fDM2WHJ0HjCpZRYEmNOHs3FYQca0DUDir52BELTab8ZKF5EJtW0z6icQyw==" saltValue="UJZ6RWKMlITUBNsFB/wgWQ==" spinCount="100000" sheet="1" objects="1" scenarios="1"/>
  <mergeCells count="16">
    <mergeCell ref="H58:L59"/>
    <mergeCell ref="C2:Q2"/>
    <mergeCell ref="C1:Q1"/>
    <mergeCell ref="D3:E3"/>
    <mergeCell ref="T6:T13"/>
    <mergeCell ref="T15:T16"/>
    <mergeCell ref="V4:X4"/>
    <mergeCell ref="D6:E6"/>
    <mergeCell ref="D7:E7"/>
    <mergeCell ref="D8:E8"/>
    <mergeCell ref="U23:AA50"/>
    <mergeCell ref="D9:E9"/>
    <mergeCell ref="D10:E10"/>
    <mergeCell ref="Z6:Z7"/>
    <mergeCell ref="T20:U21"/>
    <mergeCell ref="V17:Z18"/>
  </mergeCells>
  <conditionalFormatting sqref="D14 J61:J62 J65 J21 J25">
    <cfRule type="containsBlanks" dxfId="58" priority="63">
      <formula>LEN(TRIM(D14))=0</formula>
    </cfRule>
  </conditionalFormatting>
  <conditionalFormatting sqref="D15">
    <cfRule type="containsBlanks" dxfId="57" priority="62">
      <formula>LEN(TRIM(D15))=0</formula>
    </cfRule>
  </conditionalFormatting>
  <conditionalFormatting sqref="D16">
    <cfRule type="containsBlanks" dxfId="56" priority="61">
      <formula>LEN(TRIM(D16))=0</formula>
    </cfRule>
  </conditionalFormatting>
  <conditionalFormatting sqref="D7">
    <cfRule type="containsBlanks" dxfId="55" priority="57">
      <formula>LEN(TRIM(D7))=0</formula>
    </cfRule>
  </conditionalFormatting>
  <conditionalFormatting sqref="D10">
    <cfRule type="containsBlanks" dxfId="54" priority="59">
      <formula>LEN(TRIM(D10))=0</formula>
    </cfRule>
  </conditionalFormatting>
  <conditionalFormatting sqref="D6">
    <cfRule type="containsBlanks" dxfId="53" priority="58">
      <formula>LEN(TRIM(D6))=0</formula>
    </cfRule>
  </conditionalFormatting>
  <conditionalFormatting sqref="D8">
    <cfRule type="containsBlanks" dxfId="52" priority="53">
      <formula>LEN(TRIM(D8))=0</formula>
    </cfRule>
  </conditionalFormatting>
  <conditionalFormatting sqref="D9">
    <cfRule type="containsBlanks" dxfId="51" priority="52">
      <formula>LEN(TRIM(D9))=0</formula>
    </cfRule>
  </conditionalFormatting>
  <conditionalFormatting sqref="D35">
    <cfRule type="containsBlanks" dxfId="50" priority="48">
      <formula>LEN(TRIM(D35))=0</formula>
    </cfRule>
  </conditionalFormatting>
  <conditionalFormatting sqref="D33">
    <cfRule type="containsBlanks" dxfId="49" priority="50">
      <formula>LEN(TRIM(D33))=0</formula>
    </cfRule>
  </conditionalFormatting>
  <conditionalFormatting sqref="D34">
    <cfRule type="containsBlanks" dxfId="48" priority="49">
      <formula>LEN(TRIM(D34))=0</formula>
    </cfRule>
  </conditionalFormatting>
  <conditionalFormatting sqref="D50">
    <cfRule type="containsBlanks" dxfId="47" priority="44">
      <formula>LEN(TRIM(D50))=0</formula>
    </cfRule>
  </conditionalFormatting>
  <conditionalFormatting sqref="D55">
    <cfRule type="containsBlanks" dxfId="46" priority="43">
      <formula>LEN(TRIM(D55))=0</formula>
    </cfRule>
  </conditionalFormatting>
  <conditionalFormatting sqref="D49">
    <cfRule type="containsBlanks" dxfId="45" priority="45">
      <formula>LEN(TRIM(D49))=0</formula>
    </cfRule>
  </conditionalFormatting>
  <conditionalFormatting sqref="D51">
    <cfRule type="containsBlanks" dxfId="44" priority="42">
      <formula>LEN(TRIM(D51))=0</formula>
    </cfRule>
  </conditionalFormatting>
  <conditionalFormatting sqref="D52">
    <cfRule type="containsBlanks" dxfId="43" priority="41">
      <formula>LEN(TRIM(D52))=0</formula>
    </cfRule>
  </conditionalFormatting>
  <conditionalFormatting sqref="D53">
    <cfRule type="containsBlanks" dxfId="42" priority="40">
      <formula>LEN(TRIM(D53))=0</formula>
    </cfRule>
  </conditionalFormatting>
  <conditionalFormatting sqref="D56">
    <cfRule type="cellIs" dxfId="41" priority="38" operator="greaterThan">
      <formula>1</formula>
    </cfRule>
  </conditionalFormatting>
  <conditionalFormatting sqref="D54">
    <cfRule type="containsBlanks" dxfId="40" priority="37">
      <formula>LEN(TRIM(D54))=0</formula>
    </cfRule>
  </conditionalFormatting>
  <conditionalFormatting sqref="J12:J14">
    <cfRule type="containsBlanks" dxfId="39" priority="36">
      <formula>LEN(TRIM(J12))=0</formula>
    </cfRule>
  </conditionalFormatting>
  <conditionalFormatting sqref="D20">
    <cfRule type="containsBlanks" dxfId="38" priority="30">
      <formula>LEN(TRIM(D20))=0</formula>
    </cfRule>
  </conditionalFormatting>
  <conditionalFormatting sqref="J30">
    <cfRule type="containsBlanks" dxfId="37" priority="28">
      <formula>LEN(TRIM(J30))=0</formula>
    </cfRule>
  </conditionalFormatting>
  <conditionalFormatting sqref="J37">
    <cfRule type="containsBlanks" dxfId="36" priority="27">
      <formula>LEN(TRIM(J37))=0</formula>
    </cfRule>
  </conditionalFormatting>
  <conditionalFormatting sqref="J26">
    <cfRule type="containsBlanks" dxfId="35" priority="29">
      <formula>LEN(TRIM(J26))=0</formula>
    </cfRule>
  </conditionalFormatting>
  <conditionalFormatting sqref="J38">
    <cfRule type="containsBlanks" dxfId="34" priority="26">
      <formula>LEN(TRIM(J38))=0</formula>
    </cfRule>
  </conditionalFormatting>
  <conditionalFormatting sqref="J42:J44">
    <cfRule type="containsBlanks" dxfId="33" priority="25">
      <formula>LEN(TRIM(J42))=0</formula>
    </cfRule>
  </conditionalFormatting>
  <conditionalFormatting sqref="J51:J53">
    <cfRule type="containsBlanks" dxfId="32" priority="24">
      <formula>LEN(TRIM(J51))=0</formula>
    </cfRule>
  </conditionalFormatting>
  <conditionalFormatting sqref="P6:P8">
    <cfRule type="containsText" dxfId="31" priority="21" operator="containsText" text="Ja">
      <formula>NOT(ISERROR(SEARCH("Ja",P6)))</formula>
    </cfRule>
  </conditionalFormatting>
  <conditionalFormatting sqref="J6">
    <cfRule type="containsBlanks" dxfId="30" priority="20">
      <formula>LEN(TRIM(J6))=0</formula>
    </cfRule>
  </conditionalFormatting>
  <conditionalFormatting sqref="J63">
    <cfRule type="containsBlanks" dxfId="29" priority="18">
      <formula>LEN(TRIM(J63))=0</formula>
    </cfRule>
  </conditionalFormatting>
  <conditionalFormatting sqref="D22">
    <cfRule type="containsBlanks" dxfId="28" priority="16">
      <formula>LEN(TRIM(D22))=0</formula>
    </cfRule>
  </conditionalFormatting>
  <conditionalFormatting sqref="D21">
    <cfRule type="containsBlanks" dxfId="27" priority="17">
      <formula>LEN(TRIM(D21))=0</formula>
    </cfRule>
  </conditionalFormatting>
  <conditionalFormatting sqref="J8">
    <cfRule type="containsBlanks" dxfId="26" priority="14">
      <formula>LEN(TRIM(J8))=0</formula>
    </cfRule>
  </conditionalFormatting>
  <conditionalFormatting sqref="J7">
    <cfRule type="containsBlanks" dxfId="25" priority="15">
      <formula>LEN(TRIM(J7))=0</formula>
    </cfRule>
  </conditionalFormatting>
  <conditionalFormatting sqref="D41">
    <cfRule type="containsBlanks" dxfId="24" priority="12">
      <formula>LEN(TRIM(D41))=0</formula>
    </cfRule>
  </conditionalFormatting>
  <conditionalFormatting sqref="D46">
    <cfRule type="containsBlanks" dxfId="23" priority="11">
      <formula>LEN(TRIM(D46))=0</formula>
    </cfRule>
  </conditionalFormatting>
  <conditionalFormatting sqref="D40">
    <cfRule type="containsBlanks" dxfId="22" priority="13">
      <formula>LEN(TRIM(D40))=0</formula>
    </cfRule>
  </conditionalFormatting>
  <conditionalFormatting sqref="D42">
    <cfRule type="containsBlanks" dxfId="21" priority="10">
      <formula>LEN(TRIM(D42))=0</formula>
    </cfRule>
  </conditionalFormatting>
  <conditionalFormatting sqref="D43">
    <cfRule type="containsBlanks" dxfId="20" priority="9">
      <formula>LEN(TRIM(D43))=0</formula>
    </cfRule>
  </conditionalFormatting>
  <conditionalFormatting sqref="D44">
    <cfRule type="containsBlanks" dxfId="19" priority="8">
      <formula>LEN(TRIM(D44))=0</formula>
    </cfRule>
  </conditionalFormatting>
  <conditionalFormatting sqref="D47">
    <cfRule type="cellIs" dxfId="18" priority="7" operator="greaterThan">
      <formula>1</formula>
    </cfRule>
  </conditionalFormatting>
  <conditionalFormatting sqref="D45">
    <cfRule type="containsBlanks" dxfId="17" priority="6">
      <formula>LEN(TRIM(D45))=0</formula>
    </cfRule>
  </conditionalFormatting>
  <conditionalFormatting sqref="J64">
    <cfRule type="containsBlanks" dxfId="16" priority="5">
      <formula>LEN(TRIM(J64))=0</formula>
    </cfRule>
  </conditionalFormatting>
  <conditionalFormatting sqref="D26">
    <cfRule type="containsBlanks" dxfId="15" priority="4">
      <formula>LEN(TRIM(D26))=0</formula>
    </cfRule>
  </conditionalFormatting>
  <conditionalFormatting sqref="J32">
    <cfRule type="containsBlanks" dxfId="14" priority="2">
      <formula>LEN(TRIM(J32))=0</formula>
    </cfRule>
  </conditionalFormatting>
  <conditionalFormatting sqref="J31">
    <cfRule type="containsBlanks" dxfId="13" priority="1">
      <formula>LEN(TRIM(J31))=0</formula>
    </cfRule>
  </conditionalFormatting>
  <dataValidations count="1">
    <dataValidation type="list" allowBlank="1" showInputMessage="1" showErrorMessage="1" sqref="D7:E7" xr:uid="{00000000-0002-0000-0000-000000000000}">
      <formula1>"Velg,Tidlig design,Sen design,Som bygget"</formula1>
    </dataValidation>
  </dataValidations>
  <pageMargins left="0.7" right="0.7" top="0.75" bottom="0.75" header="0.3" footer="0.3"/>
  <pageSetup paperSize="9" orientation="portrait" horizontalDpi="4294967293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bagrunnstall!$B$3:$B$13</xm:f>
          </x14:formula1>
          <xm:sqref>D16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39997558519241921"/>
  </sheetPr>
  <dimension ref="A1:R151"/>
  <sheetViews>
    <sheetView zoomScale="85" zoomScaleNormal="85" workbookViewId="0">
      <pane xSplit="3" ySplit="4" topLeftCell="D5" activePane="bottomRight" state="frozen"/>
      <selection pane="topRight" activeCell="D1" sqref="D1"/>
      <selection pane="bottomLeft" activeCell="A4" sqref="A4"/>
      <selection pane="bottomRight" activeCell="D5" sqref="D5"/>
    </sheetView>
  </sheetViews>
  <sheetFormatPr baseColWidth="10" defaultColWidth="9.1640625" defaultRowHeight="15" x14ac:dyDescent="0.2"/>
  <cols>
    <col min="1" max="1" width="11.33203125" style="1" customWidth="1"/>
    <col min="2" max="2" width="18" style="32" customWidth="1"/>
    <col min="3" max="3" width="42" style="32" customWidth="1"/>
    <col min="4" max="4" width="26" style="1" bestFit="1" customWidth="1"/>
    <col min="5" max="5" width="22.5" style="1" bestFit="1" customWidth="1"/>
    <col min="6" max="6" width="12.33203125" style="10" bestFit="1" customWidth="1"/>
    <col min="7" max="7" width="12.1640625" style="1" customWidth="1"/>
    <col min="8" max="8" width="12.6640625" bestFit="1" customWidth="1"/>
    <col min="9" max="9" width="16.6640625" bestFit="1" customWidth="1"/>
    <col min="10" max="10" width="11.5" style="2" customWidth="1"/>
    <col min="11" max="11" width="14.6640625" style="11" customWidth="1"/>
    <col min="12" max="12" width="14.6640625" style="2" customWidth="1"/>
    <col min="13" max="13" width="14.83203125" style="1" bestFit="1" customWidth="1"/>
    <col min="14" max="14" width="10.6640625" style="10" customWidth="1"/>
    <col min="15" max="15" width="13.33203125" style="30" customWidth="1"/>
    <col min="16" max="16384" width="9.1640625" style="1"/>
  </cols>
  <sheetData>
    <row r="1" spans="1:18" customFormat="1" ht="95.25" customHeight="1" x14ac:dyDescent="0.2">
      <c r="A1" s="324" t="s">
        <v>236</v>
      </c>
      <c r="B1" s="324"/>
      <c r="C1" s="324"/>
      <c r="D1" s="331" t="s">
        <v>184</v>
      </c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</row>
    <row r="2" spans="1:18" s="40" customFormat="1" ht="29.25" customHeight="1" x14ac:dyDescent="0.25">
      <c r="A2" s="329" t="s">
        <v>19</v>
      </c>
      <c r="B2" s="329"/>
      <c r="C2" s="330"/>
      <c r="D2" s="328" t="s">
        <v>20</v>
      </c>
      <c r="E2" s="330"/>
      <c r="F2" s="328" t="s">
        <v>17</v>
      </c>
      <c r="G2" s="329"/>
      <c r="H2" s="329"/>
      <c r="I2" s="329"/>
      <c r="J2" s="330"/>
      <c r="K2" s="325" t="s">
        <v>185</v>
      </c>
      <c r="L2" s="326"/>
      <c r="M2" s="327"/>
      <c r="N2" s="328" t="s">
        <v>59</v>
      </c>
      <c r="O2" s="329"/>
      <c r="P2" s="329"/>
    </row>
    <row r="3" spans="1:18" s="190" customFormat="1" ht="22.5" customHeight="1" x14ac:dyDescent="0.2">
      <c r="A3" s="184" t="s">
        <v>84</v>
      </c>
      <c r="B3" s="185" t="s">
        <v>84</v>
      </c>
      <c r="C3" s="185" t="s">
        <v>84</v>
      </c>
      <c r="D3" s="186" t="s">
        <v>84</v>
      </c>
      <c r="E3" s="186" t="s">
        <v>84</v>
      </c>
      <c r="F3" s="187" t="s">
        <v>84</v>
      </c>
      <c r="G3" s="187" t="s">
        <v>84</v>
      </c>
      <c r="H3" s="188" t="s">
        <v>164</v>
      </c>
      <c r="I3" s="188" t="s">
        <v>164</v>
      </c>
      <c r="J3" s="187" t="s">
        <v>84</v>
      </c>
      <c r="K3" s="189" t="s">
        <v>15</v>
      </c>
      <c r="L3" s="187" t="s">
        <v>15</v>
      </c>
      <c r="M3" s="187" t="s">
        <v>15</v>
      </c>
      <c r="N3" s="321" t="s">
        <v>165</v>
      </c>
      <c r="O3" s="322"/>
      <c r="P3" s="323"/>
    </row>
    <row r="4" spans="1:18" s="45" customFormat="1" x14ac:dyDescent="0.2">
      <c r="A4" s="45" t="s">
        <v>1</v>
      </c>
      <c r="B4" s="46" t="s">
        <v>2</v>
      </c>
      <c r="C4" s="46" t="s">
        <v>0</v>
      </c>
      <c r="D4" s="45" t="s">
        <v>67</v>
      </c>
      <c r="E4" s="45" t="s">
        <v>68</v>
      </c>
      <c r="F4" s="47" t="s">
        <v>3</v>
      </c>
      <c r="G4" s="45" t="s">
        <v>4</v>
      </c>
      <c r="H4" s="48" t="s">
        <v>5</v>
      </c>
      <c r="I4" s="48" t="s">
        <v>18</v>
      </c>
      <c r="J4" s="49" t="s">
        <v>61</v>
      </c>
      <c r="K4" s="50" t="s">
        <v>6</v>
      </c>
      <c r="L4" s="49" t="s">
        <v>7</v>
      </c>
      <c r="M4" s="45" t="s">
        <v>8</v>
      </c>
      <c r="N4" s="50" t="s">
        <v>9</v>
      </c>
      <c r="O4" s="49" t="s">
        <v>82</v>
      </c>
      <c r="P4" s="51" t="s">
        <v>83</v>
      </c>
    </row>
    <row r="5" spans="1:18" x14ac:dyDescent="0.2">
      <c r="A5" s="3">
        <v>211</v>
      </c>
      <c r="B5" s="35" t="s">
        <v>53</v>
      </c>
      <c r="C5" s="35" t="s">
        <v>54</v>
      </c>
      <c r="D5" s="116">
        <v>10000</v>
      </c>
      <c r="E5" s="116">
        <v>300</v>
      </c>
      <c r="F5" s="117">
        <v>100000</v>
      </c>
      <c r="G5" s="6">
        <v>50</v>
      </c>
      <c r="H5" s="5">
        <f>IF(ISBLANK(G5),"",IF(G5&lt;FutureBuiltZERO!D$14,_xlfn.CEILING.MATH(FutureBuiltZERO!D$14/Inndata!G5-1),0))</f>
        <v>1</v>
      </c>
      <c r="I5" s="118">
        <f>IF(ISBLANK(G5),"",F5*H5)</f>
        <v>100000</v>
      </c>
      <c r="J5" s="7">
        <v>0.1</v>
      </c>
      <c r="K5" s="8">
        <v>1</v>
      </c>
      <c r="L5" s="7">
        <v>0</v>
      </c>
      <c r="M5" s="7">
        <v>0</v>
      </c>
      <c r="N5" s="113" t="s">
        <v>11</v>
      </c>
      <c r="O5" s="114" t="s">
        <v>11</v>
      </c>
      <c r="P5" s="115" t="s">
        <v>11</v>
      </c>
    </row>
    <row r="6" spans="1:18" x14ac:dyDescent="0.2">
      <c r="A6" s="3">
        <v>212</v>
      </c>
      <c r="B6" s="35" t="s">
        <v>53</v>
      </c>
      <c r="C6" s="35" t="s">
        <v>55</v>
      </c>
      <c r="D6" s="116">
        <v>3000</v>
      </c>
      <c r="E6" s="116">
        <v>300</v>
      </c>
      <c r="F6" s="117">
        <v>100000</v>
      </c>
      <c r="G6" s="6">
        <v>30</v>
      </c>
      <c r="H6" s="5">
        <f>IF(ISBLANK(G6),"",IF(G6&lt;FutureBuiltZERO!D$14,_xlfn.CEILING.MATH(FutureBuiltZERO!D$14/Inndata!G6-1),0))</f>
        <v>1</v>
      </c>
      <c r="I6" s="118">
        <f t="shared" ref="I6:I39" si="0">IF(ISBLANK(G6),"",F6*H6)</f>
        <v>100000</v>
      </c>
      <c r="J6" s="7">
        <v>0.1</v>
      </c>
      <c r="K6" s="8">
        <v>0</v>
      </c>
      <c r="L6" s="7">
        <v>1</v>
      </c>
      <c r="M6" s="7">
        <v>0</v>
      </c>
      <c r="N6" s="113" t="s">
        <v>11</v>
      </c>
      <c r="O6" s="114" t="s">
        <v>11</v>
      </c>
      <c r="P6" s="115" t="s">
        <v>11</v>
      </c>
    </row>
    <row r="7" spans="1:18" x14ac:dyDescent="0.2">
      <c r="A7" s="3">
        <v>213</v>
      </c>
      <c r="B7" s="35" t="s">
        <v>53</v>
      </c>
      <c r="C7" s="35" t="s">
        <v>56</v>
      </c>
      <c r="D7" s="116">
        <v>10000</v>
      </c>
      <c r="E7" s="116">
        <v>300</v>
      </c>
      <c r="F7" s="117">
        <v>100000</v>
      </c>
      <c r="G7" s="6">
        <v>100</v>
      </c>
      <c r="H7" s="5">
        <f>IF(ISBLANK(G7),"",IF(G7&lt;FutureBuiltZERO!D$14,_xlfn.CEILING.MATH(FutureBuiltZERO!D$14/Inndata!G7-1),0))</f>
        <v>0</v>
      </c>
      <c r="I7" s="118">
        <f t="shared" si="0"/>
        <v>0</v>
      </c>
      <c r="J7" s="7">
        <v>0.1</v>
      </c>
      <c r="K7" s="8">
        <v>0</v>
      </c>
      <c r="L7" s="7">
        <v>0</v>
      </c>
      <c r="M7" s="7">
        <v>0.1</v>
      </c>
      <c r="N7" s="113" t="s">
        <v>10</v>
      </c>
      <c r="O7" s="114" t="s">
        <v>10</v>
      </c>
      <c r="P7" s="115" t="s">
        <v>11</v>
      </c>
    </row>
    <row r="8" spans="1:18" x14ac:dyDescent="0.2">
      <c r="A8" s="3">
        <v>214</v>
      </c>
      <c r="B8" s="35" t="s">
        <v>53</v>
      </c>
      <c r="C8" s="35" t="s">
        <v>57</v>
      </c>
      <c r="D8" s="116">
        <v>3000</v>
      </c>
      <c r="E8" s="116">
        <v>300</v>
      </c>
      <c r="F8" s="117">
        <v>100000</v>
      </c>
      <c r="G8" s="6">
        <v>60</v>
      </c>
      <c r="H8" s="5">
        <f>IF(ISBLANK(G8),"",IF(G8&lt;FutureBuiltZERO!D$14,_xlfn.CEILING.MATH(FutureBuiltZERO!D$14/Inndata!G8-1),0))</f>
        <v>0</v>
      </c>
      <c r="I8" s="118">
        <f t="shared" si="0"/>
        <v>0</v>
      </c>
      <c r="J8" s="7">
        <v>0.1</v>
      </c>
      <c r="K8" s="8">
        <v>0.5</v>
      </c>
      <c r="L8" s="7">
        <v>0.5</v>
      </c>
      <c r="M8" s="7">
        <v>0</v>
      </c>
      <c r="N8" s="113" t="s">
        <v>10</v>
      </c>
      <c r="O8" s="114" t="s">
        <v>11</v>
      </c>
      <c r="P8" s="115" t="s">
        <v>11</v>
      </c>
    </row>
    <row r="9" spans="1:18" x14ac:dyDescent="0.2">
      <c r="A9" s="3">
        <v>215</v>
      </c>
      <c r="B9" s="35" t="s">
        <v>53</v>
      </c>
      <c r="C9" s="35" t="s">
        <v>58</v>
      </c>
      <c r="D9" s="116">
        <v>3000</v>
      </c>
      <c r="E9" s="116">
        <v>300</v>
      </c>
      <c r="F9" s="117">
        <v>100000</v>
      </c>
      <c r="G9" s="6">
        <v>60</v>
      </c>
      <c r="H9" s="5">
        <f>IF(ISBLANK(G9),"",IF(G9&lt;FutureBuiltZERO!D$14,_xlfn.CEILING.MATH(FutureBuiltZERO!D$14/Inndata!G9-1),0))</f>
        <v>0</v>
      </c>
      <c r="I9" s="118">
        <f t="shared" si="0"/>
        <v>0</v>
      </c>
      <c r="J9" s="7">
        <v>0.1</v>
      </c>
      <c r="K9" s="8">
        <v>0.33329999999999999</v>
      </c>
      <c r="L9" s="7">
        <v>0.33329999999999999</v>
      </c>
      <c r="M9" s="7">
        <v>0.05</v>
      </c>
      <c r="N9" s="113" t="s">
        <v>11</v>
      </c>
      <c r="O9" s="114" t="s">
        <v>11</v>
      </c>
      <c r="P9" s="115" t="s">
        <v>11</v>
      </c>
    </row>
    <row r="10" spans="1:18" x14ac:dyDescent="0.2">
      <c r="A10" s="3">
        <v>490</v>
      </c>
      <c r="B10" s="35" t="s">
        <v>51</v>
      </c>
      <c r="C10" s="35" t="s">
        <v>52</v>
      </c>
      <c r="D10" s="116">
        <v>3000</v>
      </c>
      <c r="E10" s="116">
        <v>300</v>
      </c>
      <c r="F10" s="117">
        <v>100000</v>
      </c>
      <c r="G10" s="6">
        <v>30</v>
      </c>
      <c r="H10" s="5">
        <f>IF(ISBLANK(G10),"",IF(G10&lt;FutureBuiltZERO!D$14,_xlfn.CEILING.MATH(FutureBuiltZERO!D$14/Inndata!G10-1),0))</f>
        <v>1</v>
      </c>
      <c r="I10" s="118">
        <f t="shared" si="0"/>
        <v>100000</v>
      </c>
      <c r="J10" s="7">
        <v>0.1</v>
      </c>
      <c r="K10" s="8">
        <v>0</v>
      </c>
      <c r="L10" s="7">
        <v>0</v>
      </c>
      <c r="M10" s="7">
        <v>0</v>
      </c>
      <c r="N10" s="113" t="s">
        <v>11</v>
      </c>
      <c r="O10" s="114" t="s">
        <v>11</v>
      </c>
      <c r="P10" s="115" t="s">
        <v>10</v>
      </c>
      <c r="R10" s="192"/>
    </row>
    <row r="11" spans="1:18" x14ac:dyDescent="0.2">
      <c r="A11" s="3"/>
      <c r="B11" s="35"/>
      <c r="C11" s="35"/>
      <c r="D11" s="4"/>
      <c r="E11" s="4"/>
      <c r="F11" s="9"/>
      <c r="G11" s="6"/>
      <c r="H11" s="5" t="str">
        <f>IF(ISBLANK(G11),"",IF(G11&lt;FutureBuiltZERO!D$14,_xlfn.CEILING.MATH(FutureBuiltZERO!D$14/Inndata!G11-1),0))</f>
        <v/>
      </c>
      <c r="I11" s="5" t="str">
        <f t="shared" si="0"/>
        <v/>
      </c>
      <c r="J11" s="7"/>
      <c r="K11" s="8"/>
      <c r="L11" s="7"/>
      <c r="M11" s="7"/>
      <c r="N11" s="12"/>
      <c r="O11" s="3"/>
      <c r="P11" s="29"/>
    </row>
    <row r="12" spans="1:18" x14ac:dyDescent="0.2">
      <c r="A12" s="3"/>
      <c r="B12" s="35"/>
      <c r="C12" s="35"/>
      <c r="D12" s="4"/>
      <c r="E12" s="4"/>
      <c r="F12" s="9"/>
      <c r="G12" s="6"/>
      <c r="H12" s="5" t="str">
        <f>IF(ISBLANK(G12),"",IF(G12&lt;FutureBuiltZERO!D$14,_xlfn.CEILING.MATH(FutureBuiltZERO!D$14/Inndata!G12-1),0))</f>
        <v/>
      </c>
      <c r="I12" s="5" t="str">
        <f t="shared" si="0"/>
        <v/>
      </c>
      <c r="J12" s="7"/>
      <c r="K12" s="8"/>
      <c r="L12" s="7"/>
      <c r="M12" s="7"/>
      <c r="N12" s="12"/>
      <c r="O12" s="3"/>
      <c r="P12" s="29"/>
    </row>
    <row r="13" spans="1:18" x14ac:dyDescent="0.2">
      <c r="A13" s="3"/>
      <c r="B13" s="35"/>
      <c r="C13" s="35"/>
      <c r="D13" s="4"/>
      <c r="E13" s="4"/>
      <c r="F13" s="9"/>
      <c r="G13" s="6"/>
      <c r="H13" s="5" t="str">
        <f>IF(ISBLANK(G13),"",IF(G13&lt;FutureBuiltZERO!D$14,_xlfn.CEILING.MATH(FutureBuiltZERO!D$14/Inndata!G13-1),0))</f>
        <v/>
      </c>
      <c r="I13" s="5" t="str">
        <f t="shared" si="0"/>
        <v/>
      </c>
      <c r="J13" s="7"/>
      <c r="K13" s="8"/>
      <c r="L13" s="7"/>
      <c r="M13" s="7"/>
      <c r="N13" s="12"/>
      <c r="O13" s="3"/>
      <c r="P13" s="29"/>
    </row>
    <row r="14" spans="1:18" x14ac:dyDescent="0.2">
      <c r="A14" s="3"/>
      <c r="B14" s="35"/>
      <c r="C14" s="35"/>
      <c r="D14" s="4"/>
      <c r="E14" s="4"/>
      <c r="F14" s="9"/>
      <c r="G14" s="6"/>
      <c r="H14" s="5" t="str">
        <f>IF(ISBLANK(G14),"",IF(G14&lt;FutureBuiltZERO!D$14,_xlfn.CEILING.MATH(FutureBuiltZERO!D$14/Inndata!G14-1),0))</f>
        <v/>
      </c>
      <c r="I14" s="5" t="str">
        <f t="shared" si="0"/>
        <v/>
      </c>
      <c r="J14" s="7"/>
      <c r="K14" s="8"/>
      <c r="L14" s="7"/>
      <c r="M14" s="7"/>
      <c r="N14" s="12"/>
      <c r="O14" s="3"/>
      <c r="P14" s="29"/>
    </row>
    <row r="15" spans="1:18" x14ac:dyDescent="0.2">
      <c r="A15" s="3"/>
      <c r="B15" s="35"/>
      <c r="C15" s="35"/>
      <c r="D15" s="4"/>
      <c r="E15" s="4"/>
      <c r="F15" s="9"/>
      <c r="G15" s="6"/>
      <c r="H15" s="5" t="str">
        <f>IF(ISBLANK(G15),"",IF(G15&lt;FutureBuiltZERO!D$14,_xlfn.CEILING.MATH(FutureBuiltZERO!D$14/Inndata!G15-1),0))</f>
        <v/>
      </c>
      <c r="I15" s="5" t="str">
        <f t="shared" si="0"/>
        <v/>
      </c>
      <c r="J15" s="7"/>
      <c r="K15" s="8"/>
      <c r="L15" s="7"/>
      <c r="M15" s="7"/>
      <c r="N15" s="12"/>
      <c r="O15" s="3"/>
      <c r="P15" s="29"/>
    </row>
    <row r="16" spans="1:18" x14ac:dyDescent="0.2">
      <c r="A16" s="3"/>
      <c r="B16" s="35"/>
      <c r="C16" s="35"/>
      <c r="D16" s="4"/>
      <c r="E16" s="4"/>
      <c r="F16" s="9"/>
      <c r="G16" s="6"/>
      <c r="H16" s="5" t="str">
        <f>IF(ISBLANK(G16),"",IF(G16&lt;FutureBuiltZERO!D$14,_xlfn.CEILING.MATH(FutureBuiltZERO!D$14/Inndata!G16-1),0))</f>
        <v/>
      </c>
      <c r="I16" s="5" t="str">
        <f t="shared" si="0"/>
        <v/>
      </c>
      <c r="J16" s="7"/>
      <c r="K16" s="8"/>
      <c r="L16" s="7"/>
      <c r="M16" s="7"/>
      <c r="N16" s="12"/>
      <c r="O16" s="3"/>
      <c r="P16" s="29"/>
    </row>
    <row r="17" spans="1:16" x14ac:dyDescent="0.2">
      <c r="A17" s="3"/>
      <c r="B17" s="35"/>
      <c r="C17" s="35"/>
      <c r="D17" s="4"/>
      <c r="E17" s="4"/>
      <c r="F17" s="9"/>
      <c r="G17" s="6"/>
      <c r="H17" s="5" t="str">
        <f>IF(ISBLANK(G17),"",IF(G17&lt;FutureBuiltZERO!D$14,_xlfn.CEILING.MATH(FutureBuiltZERO!D$14/Inndata!G17-1),0))</f>
        <v/>
      </c>
      <c r="I17" s="5" t="str">
        <f t="shared" si="0"/>
        <v/>
      </c>
      <c r="J17" s="7"/>
      <c r="K17" s="8"/>
      <c r="L17" s="7"/>
      <c r="M17" s="7"/>
      <c r="N17" s="12"/>
      <c r="O17" s="3"/>
      <c r="P17" s="29"/>
    </row>
    <row r="18" spans="1:16" x14ac:dyDescent="0.2">
      <c r="A18" s="3"/>
      <c r="B18" s="35"/>
      <c r="C18" s="35"/>
      <c r="D18" s="4"/>
      <c r="E18" s="4"/>
      <c r="F18" s="9"/>
      <c r="G18" s="6"/>
      <c r="H18" s="5" t="str">
        <f>IF(ISBLANK(G18),"",IF(G18&lt;FutureBuiltZERO!D$14,_xlfn.CEILING.MATH(FutureBuiltZERO!D$14/Inndata!G18-1),0))</f>
        <v/>
      </c>
      <c r="I18" s="5" t="str">
        <f t="shared" si="0"/>
        <v/>
      </c>
      <c r="J18" s="7"/>
      <c r="K18" s="8"/>
      <c r="L18" s="7"/>
      <c r="M18" s="7"/>
      <c r="N18" s="12"/>
      <c r="O18" s="3"/>
      <c r="P18" s="29"/>
    </row>
    <row r="19" spans="1:16" x14ac:dyDescent="0.2">
      <c r="A19" s="3"/>
      <c r="B19" s="35"/>
      <c r="C19" s="35"/>
      <c r="D19" s="4"/>
      <c r="E19" s="4"/>
      <c r="F19" s="9"/>
      <c r="G19" s="6"/>
      <c r="H19" s="5" t="str">
        <f>IF(ISBLANK(G19),"",IF(G19&lt;FutureBuiltZERO!D$14,_xlfn.CEILING.MATH(FutureBuiltZERO!D$14/Inndata!G19-1),0))</f>
        <v/>
      </c>
      <c r="I19" s="5" t="str">
        <f t="shared" si="0"/>
        <v/>
      </c>
      <c r="J19" s="7"/>
      <c r="K19" s="8"/>
      <c r="L19" s="7"/>
      <c r="M19" s="7"/>
      <c r="N19" s="12"/>
      <c r="O19" s="3"/>
      <c r="P19" s="29"/>
    </row>
    <row r="20" spans="1:16" x14ac:dyDescent="0.2">
      <c r="A20" s="3"/>
      <c r="B20" s="35"/>
      <c r="C20" s="35"/>
      <c r="D20" s="4"/>
      <c r="E20" s="4"/>
      <c r="F20" s="9"/>
      <c r="G20" s="6"/>
      <c r="H20" s="5" t="str">
        <f>IF(ISBLANK(G20),"",IF(G20&lt;FutureBuiltZERO!D$14,_xlfn.CEILING.MATH(FutureBuiltZERO!D$14/Inndata!G20-1),0))</f>
        <v/>
      </c>
      <c r="I20" s="5" t="str">
        <f t="shared" si="0"/>
        <v/>
      </c>
      <c r="J20" s="7"/>
      <c r="K20" s="8"/>
      <c r="L20" s="7"/>
      <c r="M20" s="7"/>
      <c r="N20" s="12"/>
      <c r="O20" s="3"/>
      <c r="P20" s="29"/>
    </row>
    <row r="21" spans="1:16" x14ac:dyDescent="0.2">
      <c r="A21" s="3"/>
      <c r="B21" s="35"/>
      <c r="C21" s="35"/>
      <c r="D21" s="4"/>
      <c r="E21" s="4"/>
      <c r="F21" s="9"/>
      <c r="G21" s="6"/>
      <c r="H21" s="5" t="str">
        <f>IF(ISBLANK(G21),"",IF(G21&lt;FutureBuiltZERO!D$14,_xlfn.CEILING.MATH(FutureBuiltZERO!D$14/Inndata!G21-1),0))</f>
        <v/>
      </c>
      <c r="I21" s="5" t="str">
        <f t="shared" si="0"/>
        <v/>
      </c>
      <c r="J21" s="7"/>
      <c r="K21" s="8"/>
      <c r="L21" s="7"/>
      <c r="M21" s="7"/>
      <c r="N21" s="12"/>
      <c r="O21" s="3"/>
      <c r="P21" s="29"/>
    </row>
    <row r="22" spans="1:16" x14ac:dyDescent="0.2">
      <c r="A22" s="3"/>
      <c r="B22" s="35"/>
      <c r="C22" s="35"/>
      <c r="D22" s="4"/>
      <c r="E22" s="4"/>
      <c r="F22" s="9"/>
      <c r="G22" s="6"/>
      <c r="H22" s="5" t="str">
        <f>IF(ISBLANK(G22),"",IF(G22&lt;FutureBuiltZERO!D$14,_xlfn.CEILING.MATH(FutureBuiltZERO!D$14/Inndata!G22-1),0))</f>
        <v/>
      </c>
      <c r="I22" s="5" t="str">
        <f t="shared" si="0"/>
        <v/>
      </c>
      <c r="J22" s="7"/>
      <c r="K22" s="8"/>
      <c r="L22" s="7"/>
      <c r="M22" s="7"/>
      <c r="N22" s="12"/>
      <c r="O22" s="3"/>
      <c r="P22" s="29"/>
    </row>
    <row r="23" spans="1:16" x14ac:dyDescent="0.2">
      <c r="A23" s="3"/>
      <c r="B23" s="35"/>
      <c r="C23" s="35"/>
      <c r="D23" s="4"/>
      <c r="E23" s="4"/>
      <c r="F23" s="9"/>
      <c r="G23" s="6"/>
      <c r="H23" s="5" t="str">
        <f>IF(ISBLANK(G23),"",IF(G23&lt;FutureBuiltZERO!D$14,_xlfn.CEILING.MATH(FutureBuiltZERO!D$14/Inndata!G23-1),0))</f>
        <v/>
      </c>
      <c r="I23" s="5" t="str">
        <f t="shared" si="0"/>
        <v/>
      </c>
      <c r="J23" s="7"/>
      <c r="K23" s="8"/>
      <c r="L23" s="7"/>
      <c r="M23" s="7"/>
      <c r="N23" s="12"/>
      <c r="O23" s="3"/>
      <c r="P23" s="29"/>
    </row>
    <row r="24" spans="1:16" x14ac:dyDescent="0.2">
      <c r="A24" s="3"/>
      <c r="B24" s="35"/>
      <c r="C24" s="35"/>
      <c r="D24" s="4"/>
      <c r="E24" s="4"/>
      <c r="F24" s="9"/>
      <c r="G24" s="6"/>
      <c r="H24" s="5" t="str">
        <f>IF(ISBLANK(G24),"",IF(G24&lt;FutureBuiltZERO!D$14,_xlfn.CEILING.MATH(FutureBuiltZERO!D$14/Inndata!G24-1),0))</f>
        <v/>
      </c>
      <c r="I24" s="5" t="str">
        <f t="shared" si="0"/>
        <v/>
      </c>
      <c r="J24" s="7"/>
      <c r="K24" s="8"/>
      <c r="L24" s="7"/>
      <c r="M24" s="7"/>
      <c r="N24" s="12"/>
      <c r="O24" s="3"/>
      <c r="P24" s="29"/>
    </row>
    <row r="25" spans="1:16" x14ac:dyDescent="0.2">
      <c r="A25" s="3"/>
      <c r="B25" s="35"/>
      <c r="C25" s="35"/>
      <c r="D25" s="4"/>
      <c r="E25" s="4"/>
      <c r="F25" s="9"/>
      <c r="G25" s="6"/>
      <c r="H25" s="5" t="str">
        <f>IF(ISBLANK(G25),"",IF(G25&lt;FutureBuiltZERO!D$14,_xlfn.CEILING.MATH(FutureBuiltZERO!D$14/Inndata!G25-1),0))</f>
        <v/>
      </c>
      <c r="I25" s="5" t="str">
        <f t="shared" si="0"/>
        <v/>
      </c>
      <c r="J25" s="7"/>
      <c r="K25" s="8"/>
      <c r="L25" s="7"/>
      <c r="M25" s="7"/>
      <c r="N25" s="12"/>
      <c r="O25" s="3"/>
      <c r="P25" s="29"/>
    </row>
    <row r="26" spans="1:16" x14ac:dyDescent="0.2">
      <c r="A26" s="3"/>
      <c r="B26" s="35"/>
      <c r="C26" s="35"/>
      <c r="D26" s="4"/>
      <c r="E26" s="4"/>
      <c r="F26" s="9"/>
      <c r="G26" s="6"/>
      <c r="H26" s="5" t="str">
        <f>IF(ISBLANK(G26),"",IF(G26&lt;FutureBuiltZERO!D$14,_xlfn.CEILING.MATH(FutureBuiltZERO!D$14/Inndata!G26-1),0))</f>
        <v/>
      </c>
      <c r="I26" s="5" t="str">
        <f t="shared" si="0"/>
        <v/>
      </c>
      <c r="J26" s="7"/>
      <c r="K26" s="8"/>
      <c r="L26" s="7"/>
      <c r="M26" s="7"/>
      <c r="N26" s="12"/>
      <c r="O26" s="3"/>
      <c r="P26" s="29"/>
    </row>
    <row r="27" spans="1:16" x14ac:dyDescent="0.2">
      <c r="A27" s="3"/>
      <c r="B27" s="35"/>
      <c r="C27" s="35"/>
      <c r="D27" s="4"/>
      <c r="E27" s="4"/>
      <c r="F27" s="9"/>
      <c r="G27" s="6"/>
      <c r="H27" s="5" t="str">
        <f>IF(ISBLANK(G27),"",IF(G27&lt;FutureBuiltZERO!D$14,_xlfn.CEILING.MATH(FutureBuiltZERO!D$14/Inndata!G27-1),0))</f>
        <v/>
      </c>
      <c r="I27" s="5" t="str">
        <f t="shared" si="0"/>
        <v/>
      </c>
      <c r="J27" s="7"/>
      <c r="K27" s="8"/>
      <c r="L27" s="7"/>
      <c r="M27" s="7"/>
      <c r="N27" s="12"/>
      <c r="O27" s="3"/>
      <c r="P27" s="29"/>
    </row>
    <row r="28" spans="1:16" x14ac:dyDescent="0.2">
      <c r="A28" s="3"/>
      <c r="B28" s="35"/>
      <c r="C28" s="35"/>
      <c r="D28" s="4"/>
      <c r="E28" s="4"/>
      <c r="F28" s="9"/>
      <c r="G28" s="6"/>
      <c r="H28" s="5" t="str">
        <f>IF(ISBLANK(G28),"",IF(G28&lt;FutureBuiltZERO!D$14,_xlfn.CEILING.MATH(FutureBuiltZERO!D$14/Inndata!G28-1),0))</f>
        <v/>
      </c>
      <c r="I28" s="5" t="str">
        <f t="shared" si="0"/>
        <v/>
      </c>
      <c r="J28" s="7"/>
      <c r="K28" s="8"/>
      <c r="L28" s="7"/>
      <c r="M28" s="7"/>
      <c r="N28" s="12"/>
      <c r="O28" s="3"/>
      <c r="P28" s="29"/>
    </row>
    <row r="29" spans="1:16" x14ac:dyDescent="0.2">
      <c r="A29" s="3"/>
      <c r="B29" s="35"/>
      <c r="C29" s="35"/>
      <c r="D29" s="4"/>
      <c r="E29" s="4"/>
      <c r="F29" s="9"/>
      <c r="G29" s="6"/>
      <c r="H29" s="5" t="str">
        <f>IF(ISBLANK(G29),"",IF(G29&lt;FutureBuiltZERO!D$14,_xlfn.CEILING.MATH(FutureBuiltZERO!D$14/Inndata!G29-1),0))</f>
        <v/>
      </c>
      <c r="I29" s="5" t="str">
        <f t="shared" si="0"/>
        <v/>
      </c>
      <c r="J29" s="7"/>
      <c r="K29" s="8"/>
      <c r="L29" s="7"/>
      <c r="M29" s="7"/>
      <c r="N29" s="12"/>
      <c r="O29" s="3"/>
      <c r="P29" s="29"/>
    </row>
    <row r="30" spans="1:16" x14ac:dyDescent="0.2">
      <c r="A30" s="3"/>
      <c r="B30" s="35"/>
      <c r="C30" s="35"/>
      <c r="D30" s="4"/>
      <c r="E30" s="4"/>
      <c r="F30" s="9"/>
      <c r="G30" s="6"/>
      <c r="H30" s="5" t="str">
        <f>IF(ISBLANK(G30),"",IF(G30&lt;FutureBuiltZERO!D$14,_xlfn.CEILING.MATH(FutureBuiltZERO!D$14/Inndata!G30-1),0))</f>
        <v/>
      </c>
      <c r="I30" s="5" t="str">
        <f t="shared" si="0"/>
        <v/>
      </c>
      <c r="J30" s="7"/>
      <c r="K30" s="8"/>
      <c r="L30" s="7"/>
      <c r="M30" s="7"/>
      <c r="N30" s="12"/>
      <c r="O30" s="3"/>
      <c r="P30" s="29"/>
    </row>
    <row r="31" spans="1:16" x14ac:dyDescent="0.2">
      <c r="A31" s="3"/>
      <c r="B31" s="35"/>
      <c r="C31" s="35"/>
      <c r="D31" s="4"/>
      <c r="E31" s="4"/>
      <c r="F31" s="9"/>
      <c r="G31" s="6"/>
      <c r="H31" s="5" t="str">
        <f>IF(ISBLANK(G31),"",IF(G31&lt;FutureBuiltZERO!D$14,_xlfn.CEILING.MATH(FutureBuiltZERO!D$14/Inndata!G31-1),0))</f>
        <v/>
      </c>
      <c r="I31" s="5" t="str">
        <f t="shared" si="0"/>
        <v/>
      </c>
      <c r="J31" s="7"/>
      <c r="K31" s="8"/>
      <c r="L31" s="7"/>
      <c r="M31" s="7"/>
      <c r="N31" s="12"/>
      <c r="O31" s="3"/>
      <c r="P31" s="29"/>
    </row>
    <row r="32" spans="1:16" x14ac:dyDescent="0.2">
      <c r="A32" s="3"/>
      <c r="B32" s="35"/>
      <c r="C32" s="35"/>
      <c r="D32" s="4"/>
      <c r="E32" s="4"/>
      <c r="F32" s="9"/>
      <c r="G32" s="6"/>
      <c r="H32" s="5" t="str">
        <f>IF(ISBLANK(G32),"",IF(G32&lt;FutureBuiltZERO!D$14,_xlfn.CEILING.MATH(FutureBuiltZERO!D$14/Inndata!G32-1),0))</f>
        <v/>
      </c>
      <c r="I32" s="5" t="str">
        <f t="shared" si="0"/>
        <v/>
      </c>
      <c r="J32" s="7"/>
      <c r="K32" s="8"/>
      <c r="L32" s="7"/>
      <c r="M32" s="7"/>
      <c r="N32" s="12"/>
      <c r="O32" s="3"/>
      <c r="P32" s="29"/>
    </row>
    <row r="33" spans="1:16" x14ac:dyDescent="0.2">
      <c r="A33" s="3"/>
      <c r="B33" s="35"/>
      <c r="C33" s="35"/>
      <c r="D33" s="4"/>
      <c r="E33" s="4"/>
      <c r="F33" s="9"/>
      <c r="G33" s="6"/>
      <c r="H33" s="5" t="str">
        <f>IF(ISBLANK(G33),"",IF(G33&lt;FutureBuiltZERO!D$14,_xlfn.CEILING.MATH(FutureBuiltZERO!D$14/Inndata!G33-1),0))</f>
        <v/>
      </c>
      <c r="I33" s="5" t="str">
        <f t="shared" si="0"/>
        <v/>
      </c>
      <c r="J33" s="7"/>
      <c r="K33" s="8"/>
      <c r="L33" s="7"/>
      <c r="M33" s="7"/>
      <c r="N33" s="12"/>
      <c r="O33" s="3"/>
      <c r="P33" s="29"/>
    </row>
    <row r="34" spans="1:16" x14ac:dyDescent="0.2">
      <c r="A34" s="3"/>
      <c r="B34" s="35"/>
      <c r="C34" s="35"/>
      <c r="D34" s="4"/>
      <c r="E34" s="4"/>
      <c r="F34" s="9"/>
      <c r="G34" s="6"/>
      <c r="H34" s="5" t="str">
        <f>IF(ISBLANK(G34),"",IF(G34&lt;FutureBuiltZERO!D$14,_xlfn.CEILING.MATH(FutureBuiltZERO!D$14/Inndata!G34-1),0))</f>
        <v/>
      </c>
      <c r="I34" s="5" t="str">
        <f t="shared" si="0"/>
        <v/>
      </c>
      <c r="J34" s="7"/>
      <c r="K34" s="8"/>
      <c r="L34" s="7"/>
      <c r="M34" s="7"/>
      <c r="N34" s="12"/>
      <c r="O34" s="3"/>
      <c r="P34" s="29"/>
    </row>
    <row r="35" spans="1:16" x14ac:dyDescent="0.2">
      <c r="A35" s="3"/>
      <c r="B35" s="35"/>
      <c r="C35" s="35"/>
      <c r="D35" s="4"/>
      <c r="E35" s="4"/>
      <c r="F35" s="9"/>
      <c r="G35" s="6"/>
      <c r="H35" s="5" t="str">
        <f>IF(ISBLANK(G35),"",IF(G35&lt;FutureBuiltZERO!D$14,_xlfn.CEILING.MATH(FutureBuiltZERO!D$14/Inndata!G35-1),0))</f>
        <v/>
      </c>
      <c r="I35" s="5" t="str">
        <f t="shared" si="0"/>
        <v/>
      </c>
      <c r="J35" s="7"/>
      <c r="K35" s="8"/>
      <c r="L35" s="7"/>
      <c r="M35" s="7"/>
      <c r="N35" s="12"/>
      <c r="O35" s="3"/>
      <c r="P35" s="29"/>
    </row>
    <row r="36" spans="1:16" x14ac:dyDescent="0.2">
      <c r="A36" s="3"/>
      <c r="B36" s="35"/>
      <c r="C36" s="35"/>
      <c r="D36" s="4"/>
      <c r="E36" s="4"/>
      <c r="F36" s="9"/>
      <c r="G36" s="6"/>
      <c r="H36" s="5" t="str">
        <f>IF(ISBLANK(G36),"",IF(G36&lt;FutureBuiltZERO!D$14,_xlfn.CEILING.MATH(FutureBuiltZERO!D$14/Inndata!G36-1),0))</f>
        <v/>
      </c>
      <c r="I36" s="5" t="str">
        <f t="shared" si="0"/>
        <v/>
      </c>
      <c r="J36" s="7"/>
      <c r="K36" s="8"/>
      <c r="L36" s="7"/>
      <c r="M36" s="7"/>
      <c r="N36" s="12"/>
      <c r="O36" s="3"/>
      <c r="P36" s="29"/>
    </row>
    <row r="37" spans="1:16" x14ac:dyDescent="0.2">
      <c r="A37" s="3"/>
      <c r="B37" s="35"/>
      <c r="C37" s="35"/>
      <c r="D37" s="4"/>
      <c r="E37" s="4"/>
      <c r="F37" s="9"/>
      <c r="G37" s="6"/>
      <c r="H37" s="5" t="str">
        <f>IF(ISBLANK(G37),"",IF(G37&lt;FutureBuiltZERO!D$14,_xlfn.CEILING.MATH(FutureBuiltZERO!D$14/Inndata!G37-1),0))</f>
        <v/>
      </c>
      <c r="I37" s="5" t="str">
        <f t="shared" si="0"/>
        <v/>
      </c>
      <c r="J37" s="7"/>
      <c r="K37" s="8"/>
      <c r="L37" s="7"/>
      <c r="M37" s="7"/>
      <c r="N37" s="12"/>
      <c r="O37" s="3"/>
      <c r="P37" s="29"/>
    </row>
    <row r="38" spans="1:16" x14ac:dyDescent="0.2">
      <c r="A38" s="3"/>
      <c r="B38" s="35"/>
      <c r="C38" s="35"/>
      <c r="D38" s="4"/>
      <c r="E38" s="4"/>
      <c r="F38" s="9"/>
      <c r="G38" s="6"/>
      <c r="H38" s="5" t="str">
        <f>IF(ISBLANK(G38),"",IF(G38&lt;FutureBuiltZERO!D$14,_xlfn.CEILING.MATH(FutureBuiltZERO!D$14/Inndata!G38-1),0))</f>
        <v/>
      </c>
      <c r="I38" s="5" t="str">
        <f t="shared" si="0"/>
        <v/>
      </c>
      <c r="J38" s="7"/>
      <c r="K38" s="8"/>
      <c r="L38" s="7"/>
      <c r="M38" s="7"/>
      <c r="N38" s="12"/>
      <c r="O38" s="3"/>
      <c r="P38" s="29"/>
    </row>
    <row r="39" spans="1:16" x14ac:dyDescent="0.2">
      <c r="A39" s="3"/>
      <c r="B39" s="35"/>
      <c r="C39" s="35"/>
      <c r="D39" s="4"/>
      <c r="E39" s="4"/>
      <c r="F39" s="9"/>
      <c r="G39" s="6"/>
      <c r="H39" s="5" t="str">
        <f>IF(ISBLANK(G39),"",IF(G39&lt;FutureBuiltZERO!D$14,_xlfn.CEILING.MATH(FutureBuiltZERO!D$14/Inndata!G39-1),0))</f>
        <v/>
      </c>
      <c r="I39" s="5" t="str">
        <f t="shared" si="0"/>
        <v/>
      </c>
      <c r="J39" s="7"/>
      <c r="K39" s="8"/>
      <c r="L39" s="7"/>
      <c r="M39" s="7"/>
      <c r="N39" s="12"/>
      <c r="O39" s="3"/>
      <c r="P39" s="29"/>
    </row>
    <row r="40" spans="1:16" x14ac:dyDescent="0.2">
      <c r="A40" s="3"/>
      <c r="B40" s="35"/>
      <c r="C40" s="35"/>
      <c r="D40" s="4"/>
      <c r="E40" s="4"/>
      <c r="F40" s="9"/>
      <c r="G40" s="6"/>
      <c r="H40" s="5" t="str">
        <f>IF(ISBLANK(G40),"",IF(G40&lt;FutureBuiltZERO!D$14,_xlfn.CEILING.MATH(FutureBuiltZERO!D$14/Inndata!G40-1),0))</f>
        <v/>
      </c>
      <c r="I40" s="5" t="str">
        <f t="shared" ref="I40:I103" si="1">IF(ISBLANK(G40),"",F40*H40)</f>
        <v/>
      </c>
      <c r="J40" s="7"/>
      <c r="K40" s="8"/>
      <c r="L40" s="7"/>
      <c r="M40" s="7"/>
      <c r="N40" s="12"/>
      <c r="O40" s="3"/>
      <c r="P40" s="29"/>
    </row>
    <row r="41" spans="1:16" x14ac:dyDescent="0.2">
      <c r="A41" s="3"/>
      <c r="B41" s="35"/>
      <c r="C41" s="35"/>
      <c r="D41" s="4"/>
      <c r="E41" s="4"/>
      <c r="F41" s="9"/>
      <c r="G41" s="6"/>
      <c r="H41" s="5" t="str">
        <f>IF(ISBLANK(G41),"",IF(G41&lt;FutureBuiltZERO!D$14,_xlfn.CEILING.MATH(FutureBuiltZERO!D$14/Inndata!G41-1),0))</f>
        <v/>
      </c>
      <c r="I41" s="5" t="str">
        <f t="shared" si="1"/>
        <v/>
      </c>
      <c r="J41" s="7"/>
      <c r="K41" s="8"/>
      <c r="L41" s="7"/>
      <c r="M41" s="7"/>
      <c r="N41" s="12"/>
      <c r="O41" s="3"/>
      <c r="P41" s="29"/>
    </row>
    <row r="42" spans="1:16" x14ac:dyDescent="0.2">
      <c r="A42" s="3"/>
      <c r="B42" s="35"/>
      <c r="C42" s="35"/>
      <c r="D42" s="4"/>
      <c r="E42" s="4"/>
      <c r="F42" s="9"/>
      <c r="G42" s="6"/>
      <c r="H42" s="5" t="str">
        <f>IF(ISBLANK(G42),"",IF(G42&lt;FutureBuiltZERO!D$14,_xlfn.CEILING.MATH(FutureBuiltZERO!D$14/Inndata!G42-1),0))</f>
        <v/>
      </c>
      <c r="I42" s="5" t="str">
        <f t="shared" si="1"/>
        <v/>
      </c>
      <c r="J42" s="7"/>
      <c r="K42" s="8"/>
      <c r="L42" s="7"/>
      <c r="M42" s="7"/>
      <c r="N42" s="12"/>
      <c r="O42" s="3"/>
      <c r="P42" s="29"/>
    </row>
    <row r="43" spans="1:16" x14ac:dyDescent="0.2">
      <c r="A43" s="3"/>
      <c r="B43" s="35"/>
      <c r="C43" s="35"/>
      <c r="D43" s="4"/>
      <c r="E43" s="4"/>
      <c r="F43" s="9"/>
      <c r="G43" s="6"/>
      <c r="H43" s="5" t="str">
        <f>IF(ISBLANK(G43),"",IF(G43&lt;FutureBuiltZERO!D$14,_xlfn.CEILING.MATH(FutureBuiltZERO!D$14/Inndata!G43-1),0))</f>
        <v/>
      </c>
      <c r="I43" s="5" t="str">
        <f t="shared" si="1"/>
        <v/>
      </c>
      <c r="J43" s="7"/>
      <c r="K43" s="8"/>
      <c r="L43" s="7"/>
      <c r="M43" s="7"/>
      <c r="N43" s="12"/>
      <c r="O43" s="3"/>
      <c r="P43" s="29"/>
    </row>
    <row r="44" spans="1:16" x14ac:dyDescent="0.2">
      <c r="A44" s="3"/>
      <c r="B44" s="35"/>
      <c r="C44" s="35"/>
      <c r="D44" s="4"/>
      <c r="E44" s="4"/>
      <c r="F44" s="9"/>
      <c r="G44" s="6"/>
      <c r="H44" s="5" t="str">
        <f>IF(ISBLANK(G44),"",IF(G44&lt;FutureBuiltZERO!D$14,_xlfn.CEILING.MATH(FutureBuiltZERO!D$14/Inndata!G44-1),0))</f>
        <v/>
      </c>
      <c r="I44" s="5" t="str">
        <f t="shared" si="1"/>
        <v/>
      </c>
      <c r="J44" s="7"/>
      <c r="K44" s="8"/>
      <c r="L44" s="7"/>
      <c r="M44" s="7"/>
      <c r="N44" s="12"/>
      <c r="O44" s="3"/>
      <c r="P44" s="29"/>
    </row>
    <row r="45" spans="1:16" x14ac:dyDescent="0.2">
      <c r="A45" s="3"/>
      <c r="B45" s="35"/>
      <c r="C45" s="35"/>
      <c r="D45" s="4"/>
      <c r="E45" s="4"/>
      <c r="F45" s="9"/>
      <c r="G45" s="6"/>
      <c r="H45" s="5" t="str">
        <f>IF(ISBLANK(G45),"",IF(G45&lt;FutureBuiltZERO!D$14,_xlfn.CEILING.MATH(FutureBuiltZERO!D$14/Inndata!G45-1),0))</f>
        <v/>
      </c>
      <c r="I45" s="5" t="str">
        <f t="shared" si="1"/>
        <v/>
      </c>
      <c r="J45" s="7"/>
      <c r="K45" s="8"/>
      <c r="L45" s="7"/>
      <c r="M45" s="7"/>
      <c r="N45" s="12"/>
      <c r="O45" s="3"/>
      <c r="P45" s="29"/>
    </row>
    <row r="46" spans="1:16" x14ac:dyDescent="0.2">
      <c r="A46" s="3"/>
      <c r="B46" s="35"/>
      <c r="C46" s="35"/>
      <c r="D46" s="4"/>
      <c r="E46" s="4"/>
      <c r="F46" s="9"/>
      <c r="G46" s="6"/>
      <c r="H46" s="5" t="str">
        <f>IF(ISBLANK(G46),"",IF(G46&lt;FutureBuiltZERO!D$14,_xlfn.CEILING.MATH(FutureBuiltZERO!D$14/Inndata!G46-1),0))</f>
        <v/>
      </c>
      <c r="I46" s="5" t="str">
        <f t="shared" si="1"/>
        <v/>
      </c>
      <c r="J46" s="7"/>
      <c r="K46" s="8"/>
      <c r="L46" s="7"/>
      <c r="M46" s="7"/>
      <c r="N46" s="12"/>
      <c r="O46" s="3"/>
      <c r="P46" s="29"/>
    </row>
    <row r="47" spans="1:16" x14ac:dyDescent="0.2">
      <c r="A47" s="3"/>
      <c r="B47" s="35"/>
      <c r="C47" s="35"/>
      <c r="D47" s="4"/>
      <c r="E47" s="4"/>
      <c r="F47" s="9"/>
      <c r="G47" s="6"/>
      <c r="H47" s="5" t="str">
        <f>IF(ISBLANK(G47),"",IF(G47&lt;FutureBuiltZERO!D$14,_xlfn.CEILING.MATH(FutureBuiltZERO!D$14/Inndata!G47-1),0))</f>
        <v/>
      </c>
      <c r="I47" s="5" t="str">
        <f t="shared" si="1"/>
        <v/>
      </c>
      <c r="J47" s="7"/>
      <c r="K47" s="8"/>
      <c r="L47" s="7"/>
      <c r="M47" s="7"/>
      <c r="N47" s="12"/>
      <c r="O47" s="3"/>
      <c r="P47" s="29"/>
    </row>
    <row r="48" spans="1:16" x14ac:dyDescent="0.2">
      <c r="A48" s="3"/>
      <c r="B48" s="35"/>
      <c r="C48" s="35"/>
      <c r="D48" s="4"/>
      <c r="E48" s="4"/>
      <c r="F48" s="9"/>
      <c r="G48" s="6"/>
      <c r="H48" s="5" t="str">
        <f>IF(ISBLANK(G48),"",IF(G48&lt;FutureBuiltZERO!D$14,_xlfn.CEILING.MATH(FutureBuiltZERO!D$14/Inndata!G48-1),0))</f>
        <v/>
      </c>
      <c r="I48" s="5" t="str">
        <f t="shared" si="1"/>
        <v/>
      </c>
      <c r="J48" s="7"/>
      <c r="K48" s="8"/>
      <c r="L48" s="7"/>
      <c r="M48" s="7"/>
      <c r="N48" s="12"/>
      <c r="O48" s="3"/>
      <c r="P48" s="29"/>
    </row>
    <row r="49" spans="1:16" x14ac:dyDescent="0.2">
      <c r="A49" s="3"/>
      <c r="B49" s="35"/>
      <c r="C49" s="35"/>
      <c r="D49" s="4"/>
      <c r="E49" s="4"/>
      <c r="F49" s="9"/>
      <c r="G49" s="6"/>
      <c r="H49" s="5" t="str">
        <f>IF(ISBLANK(G49),"",IF(G49&lt;FutureBuiltZERO!D$14,_xlfn.CEILING.MATH(FutureBuiltZERO!D$14/Inndata!G49-1),0))</f>
        <v/>
      </c>
      <c r="I49" s="5" t="str">
        <f t="shared" si="1"/>
        <v/>
      </c>
      <c r="J49" s="7"/>
      <c r="K49" s="8"/>
      <c r="L49" s="7"/>
      <c r="M49" s="7"/>
      <c r="N49" s="12"/>
      <c r="O49" s="3"/>
      <c r="P49" s="29"/>
    </row>
    <row r="50" spans="1:16" x14ac:dyDescent="0.2">
      <c r="A50" s="3"/>
      <c r="B50" s="35"/>
      <c r="C50" s="35"/>
      <c r="D50" s="4"/>
      <c r="E50" s="4"/>
      <c r="F50" s="9"/>
      <c r="G50" s="6"/>
      <c r="H50" s="5" t="str">
        <f>IF(ISBLANK(G50),"",IF(G50&lt;FutureBuiltZERO!D$14,_xlfn.CEILING.MATH(FutureBuiltZERO!D$14/Inndata!G50-1),0))</f>
        <v/>
      </c>
      <c r="I50" s="5" t="str">
        <f t="shared" si="1"/>
        <v/>
      </c>
      <c r="J50" s="7"/>
      <c r="K50" s="8"/>
      <c r="L50" s="7"/>
      <c r="M50" s="7"/>
      <c r="N50" s="12"/>
      <c r="O50" s="3"/>
      <c r="P50" s="29"/>
    </row>
    <row r="51" spans="1:16" x14ac:dyDescent="0.2">
      <c r="A51" s="3"/>
      <c r="B51" s="35"/>
      <c r="C51" s="35"/>
      <c r="D51" s="4"/>
      <c r="E51" s="4"/>
      <c r="F51" s="9"/>
      <c r="G51" s="6"/>
      <c r="H51" s="5" t="str">
        <f>IF(ISBLANK(G51),"",IF(G51&lt;FutureBuiltZERO!D$14,_xlfn.CEILING.MATH(FutureBuiltZERO!D$14/Inndata!G51-1),0))</f>
        <v/>
      </c>
      <c r="I51" s="5" t="str">
        <f t="shared" si="1"/>
        <v/>
      </c>
      <c r="J51" s="7"/>
      <c r="K51" s="8"/>
      <c r="L51" s="7"/>
      <c r="M51" s="7"/>
      <c r="N51" s="12"/>
      <c r="O51" s="3"/>
      <c r="P51" s="29"/>
    </row>
    <row r="52" spans="1:16" x14ac:dyDescent="0.2">
      <c r="A52" s="3"/>
      <c r="B52" s="35"/>
      <c r="C52" s="35"/>
      <c r="D52" s="4"/>
      <c r="E52" s="4"/>
      <c r="F52" s="9"/>
      <c r="G52" s="6"/>
      <c r="H52" s="5" t="str">
        <f>IF(ISBLANK(G52),"",IF(G52&lt;FutureBuiltZERO!D$14,_xlfn.CEILING.MATH(FutureBuiltZERO!D$14/Inndata!G52-1),0))</f>
        <v/>
      </c>
      <c r="I52" s="5" t="str">
        <f t="shared" si="1"/>
        <v/>
      </c>
      <c r="J52" s="7"/>
      <c r="K52" s="8"/>
      <c r="L52" s="7"/>
      <c r="M52" s="7"/>
      <c r="N52" s="12"/>
      <c r="O52" s="3"/>
      <c r="P52" s="29"/>
    </row>
    <row r="53" spans="1:16" x14ac:dyDescent="0.2">
      <c r="A53" s="3"/>
      <c r="B53" s="35"/>
      <c r="C53" s="35"/>
      <c r="D53" s="4"/>
      <c r="E53" s="4"/>
      <c r="F53" s="9"/>
      <c r="G53" s="6"/>
      <c r="H53" s="5" t="str">
        <f>IF(ISBLANK(G53),"",IF(G53&lt;FutureBuiltZERO!D$14,_xlfn.CEILING.MATH(FutureBuiltZERO!D$14/Inndata!G53-1),0))</f>
        <v/>
      </c>
      <c r="I53" s="5" t="str">
        <f t="shared" si="1"/>
        <v/>
      </c>
      <c r="J53" s="7"/>
      <c r="K53" s="8"/>
      <c r="L53" s="7"/>
      <c r="M53" s="7"/>
      <c r="N53" s="12"/>
      <c r="O53" s="3"/>
      <c r="P53" s="29"/>
    </row>
    <row r="54" spans="1:16" x14ac:dyDescent="0.2">
      <c r="A54" s="3"/>
      <c r="B54" s="35"/>
      <c r="C54" s="35"/>
      <c r="D54" s="4"/>
      <c r="E54" s="4"/>
      <c r="F54" s="9"/>
      <c r="G54" s="6"/>
      <c r="H54" s="5" t="str">
        <f>IF(ISBLANK(G54),"",IF(G54&lt;FutureBuiltZERO!D$14,_xlfn.CEILING.MATH(FutureBuiltZERO!D$14/Inndata!G54-1),0))</f>
        <v/>
      </c>
      <c r="I54" s="5" t="str">
        <f t="shared" si="1"/>
        <v/>
      </c>
      <c r="J54" s="7"/>
      <c r="K54" s="8"/>
      <c r="L54" s="7"/>
      <c r="M54" s="7"/>
      <c r="N54" s="12"/>
      <c r="O54" s="3"/>
      <c r="P54" s="29"/>
    </row>
    <row r="55" spans="1:16" x14ac:dyDescent="0.2">
      <c r="A55" s="3"/>
      <c r="B55" s="35"/>
      <c r="C55" s="35"/>
      <c r="D55" s="4"/>
      <c r="E55" s="4"/>
      <c r="F55" s="9"/>
      <c r="G55" s="6"/>
      <c r="H55" s="5" t="str">
        <f>IF(ISBLANK(G55),"",IF(G55&lt;FutureBuiltZERO!D$14,_xlfn.CEILING.MATH(FutureBuiltZERO!D$14/Inndata!G55-1),0))</f>
        <v/>
      </c>
      <c r="I55" s="5" t="str">
        <f t="shared" si="1"/>
        <v/>
      </c>
      <c r="J55" s="7"/>
      <c r="K55" s="8"/>
      <c r="L55" s="7"/>
      <c r="M55" s="7"/>
      <c r="N55" s="12"/>
      <c r="O55" s="3"/>
      <c r="P55" s="29"/>
    </row>
    <row r="56" spans="1:16" x14ac:dyDescent="0.2">
      <c r="A56" s="3"/>
      <c r="B56" s="35"/>
      <c r="C56" s="35"/>
      <c r="D56" s="4"/>
      <c r="E56" s="4"/>
      <c r="F56" s="9"/>
      <c r="G56" s="6"/>
      <c r="H56" s="5" t="str">
        <f>IF(ISBLANK(G56),"",IF(G56&lt;FutureBuiltZERO!D$14,_xlfn.CEILING.MATH(FutureBuiltZERO!D$14/Inndata!G56-1),0))</f>
        <v/>
      </c>
      <c r="I56" s="5" t="str">
        <f t="shared" si="1"/>
        <v/>
      </c>
      <c r="J56" s="7"/>
      <c r="K56" s="8"/>
      <c r="L56" s="7"/>
      <c r="M56" s="7"/>
      <c r="N56" s="12"/>
      <c r="O56" s="3"/>
      <c r="P56" s="29"/>
    </row>
    <row r="57" spans="1:16" x14ac:dyDescent="0.2">
      <c r="A57" s="3"/>
      <c r="B57" s="35"/>
      <c r="C57" s="35"/>
      <c r="D57" s="4"/>
      <c r="E57" s="4"/>
      <c r="F57" s="9"/>
      <c r="G57" s="6"/>
      <c r="H57" s="5" t="str">
        <f>IF(ISBLANK(G57),"",IF(G57&lt;FutureBuiltZERO!D$14,_xlfn.CEILING.MATH(FutureBuiltZERO!D$14/Inndata!G57-1),0))</f>
        <v/>
      </c>
      <c r="I57" s="5" t="str">
        <f t="shared" si="1"/>
        <v/>
      </c>
      <c r="J57" s="7"/>
      <c r="K57" s="8"/>
      <c r="L57" s="7"/>
      <c r="M57" s="7"/>
      <c r="N57" s="12"/>
      <c r="O57" s="3"/>
      <c r="P57" s="29"/>
    </row>
    <row r="58" spans="1:16" x14ac:dyDescent="0.2">
      <c r="A58" s="3"/>
      <c r="B58" s="35"/>
      <c r="C58" s="35"/>
      <c r="D58" s="4"/>
      <c r="E58" s="4"/>
      <c r="F58" s="9"/>
      <c r="G58" s="6"/>
      <c r="H58" s="5" t="str">
        <f>IF(ISBLANK(G58),"",IF(G58&lt;FutureBuiltZERO!D$14,_xlfn.CEILING.MATH(FutureBuiltZERO!D$14/Inndata!G58-1),0))</f>
        <v/>
      </c>
      <c r="I58" s="5" t="str">
        <f t="shared" si="1"/>
        <v/>
      </c>
      <c r="J58" s="7"/>
      <c r="K58" s="8"/>
      <c r="L58" s="7"/>
      <c r="M58" s="7"/>
      <c r="N58" s="12"/>
      <c r="O58" s="3"/>
      <c r="P58" s="29"/>
    </row>
    <row r="59" spans="1:16" x14ac:dyDescent="0.2">
      <c r="A59" s="3"/>
      <c r="B59" s="35"/>
      <c r="C59" s="35"/>
      <c r="D59" s="4"/>
      <c r="E59" s="4"/>
      <c r="F59" s="9"/>
      <c r="G59" s="6"/>
      <c r="H59" s="5" t="str">
        <f>IF(ISBLANK(G59),"",IF(G59&lt;FutureBuiltZERO!D$14,_xlfn.CEILING.MATH(FutureBuiltZERO!D$14/Inndata!G59-1),0))</f>
        <v/>
      </c>
      <c r="I59" s="5" t="str">
        <f t="shared" si="1"/>
        <v/>
      </c>
      <c r="J59" s="7"/>
      <c r="K59" s="8"/>
      <c r="L59" s="7"/>
      <c r="M59" s="7"/>
      <c r="N59" s="12"/>
      <c r="O59" s="3"/>
      <c r="P59" s="29"/>
    </row>
    <row r="60" spans="1:16" x14ac:dyDescent="0.2">
      <c r="A60" s="3"/>
      <c r="B60" s="35"/>
      <c r="C60" s="35"/>
      <c r="D60" s="4"/>
      <c r="E60" s="4"/>
      <c r="F60" s="9"/>
      <c r="G60" s="6"/>
      <c r="H60" s="5" t="str">
        <f>IF(ISBLANK(G60),"",IF(G60&lt;FutureBuiltZERO!D$14,_xlfn.CEILING.MATH(FutureBuiltZERO!D$14/Inndata!G60-1),0))</f>
        <v/>
      </c>
      <c r="I60" s="5" t="str">
        <f t="shared" si="1"/>
        <v/>
      </c>
      <c r="J60" s="7"/>
      <c r="K60" s="8"/>
      <c r="L60" s="7"/>
      <c r="M60" s="7"/>
      <c r="N60" s="12"/>
      <c r="O60" s="3"/>
      <c r="P60" s="29"/>
    </row>
    <row r="61" spans="1:16" x14ac:dyDescent="0.2">
      <c r="A61" s="3"/>
      <c r="B61" s="35"/>
      <c r="C61" s="35"/>
      <c r="D61" s="4"/>
      <c r="E61" s="4"/>
      <c r="F61" s="9"/>
      <c r="G61" s="6"/>
      <c r="H61" s="5" t="str">
        <f>IF(ISBLANK(G61),"",IF(G61&lt;FutureBuiltZERO!D$14,_xlfn.CEILING.MATH(FutureBuiltZERO!D$14/Inndata!G61-1),0))</f>
        <v/>
      </c>
      <c r="I61" s="5" t="str">
        <f t="shared" si="1"/>
        <v/>
      </c>
      <c r="J61" s="7"/>
      <c r="K61" s="8"/>
      <c r="L61" s="7"/>
      <c r="M61" s="7"/>
      <c r="N61" s="12"/>
      <c r="O61" s="3"/>
      <c r="P61" s="29"/>
    </row>
    <row r="62" spans="1:16" x14ac:dyDescent="0.2">
      <c r="A62" s="3"/>
      <c r="B62" s="35"/>
      <c r="C62" s="35"/>
      <c r="D62" s="4"/>
      <c r="E62" s="4"/>
      <c r="F62" s="9"/>
      <c r="G62" s="6"/>
      <c r="H62" s="5" t="str">
        <f>IF(ISBLANK(G62),"",IF(G62&lt;FutureBuiltZERO!D$14,_xlfn.CEILING.MATH(FutureBuiltZERO!D$14/Inndata!G62-1),0))</f>
        <v/>
      </c>
      <c r="I62" s="5" t="str">
        <f t="shared" si="1"/>
        <v/>
      </c>
      <c r="J62" s="7"/>
      <c r="K62" s="8"/>
      <c r="L62" s="7"/>
      <c r="M62" s="7"/>
      <c r="N62" s="12"/>
      <c r="O62" s="3"/>
      <c r="P62" s="29"/>
    </row>
    <row r="63" spans="1:16" x14ac:dyDescent="0.2">
      <c r="A63" s="3"/>
      <c r="B63" s="35"/>
      <c r="C63" s="35"/>
      <c r="D63" s="4"/>
      <c r="E63" s="4"/>
      <c r="F63" s="9"/>
      <c r="G63" s="6"/>
      <c r="H63" s="5" t="str">
        <f>IF(ISBLANK(G63),"",IF(G63&lt;FutureBuiltZERO!D$14,_xlfn.CEILING.MATH(FutureBuiltZERO!D$14/Inndata!G63-1),0))</f>
        <v/>
      </c>
      <c r="I63" s="5" t="str">
        <f t="shared" si="1"/>
        <v/>
      </c>
      <c r="J63" s="7"/>
      <c r="K63" s="8"/>
      <c r="L63" s="7"/>
      <c r="M63" s="7"/>
      <c r="N63" s="12"/>
      <c r="O63" s="3"/>
      <c r="P63" s="29"/>
    </row>
    <row r="64" spans="1:16" x14ac:dyDescent="0.2">
      <c r="A64" s="3"/>
      <c r="B64" s="35"/>
      <c r="C64" s="35"/>
      <c r="D64" s="4"/>
      <c r="E64" s="4"/>
      <c r="F64" s="9"/>
      <c r="G64" s="6"/>
      <c r="H64" s="5" t="str">
        <f>IF(ISBLANK(G64),"",IF(G64&lt;FutureBuiltZERO!D$14,_xlfn.CEILING.MATH(FutureBuiltZERO!D$14/Inndata!G64-1),0))</f>
        <v/>
      </c>
      <c r="I64" s="5" t="str">
        <f t="shared" si="1"/>
        <v/>
      </c>
      <c r="J64" s="7"/>
      <c r="K64" s="8"/>
      <c r="L64" s="7"/>
      <c r="M64" s="7"/>
      <c r="N64" s="12"/>
      <c r="O64" s="3"/>
      <c r="P64" s="29"/>
    </row>
    <row r="65" spans="1:16" x14ac:dyDescent="0.2">
      <c r="A65" s="3"/>
      <c r="B65" s="35"/>
      <c r="C65" s="35"/>
      <c r="D65" s="4"/>
      <c r="E65" s="4"/>
      <c r="F65" s="9"/>
      <c r="G65" s="6"/>
      <c r="H65" s="5" t="str">
        <f>IF(ISBLANK(G65),"",IF(G65&lt;FutureBuiltZERO!D$14,_xlfn.CEILING.MATH(FutureBuiltZERO!D$14/Inndata!G65-1),0))</f>
        <v/>
      </c>
      <c r="I65" s="5" t="str">
        <f t="shared" si="1"/>
        <v/>
      </c>
      <c r="J65" s="7"/>
      <c r="K65" s="8"/>
      <c r="L65" s="7"/>
      <c r="M65" s="7"/>
      <c r="N65" s="12"/>
      <c r="O65" s="3"/>
      <c r="P65" s="29"/>
    </row>
    <row r="66" spans="1:16" x14ac:dyDescent="0.2">
      <c r="A66" s="3"/>
      <c r="B66" s="35"/>
      <c r="C66" s="35"/>
      <c r="D66" s="4"/>
      <c r="E66" s="4"/>
      <c r="F66" s="9"/>
      <c r="G66" s="6"/>
      <c r="H66" s="5" t="str">
        <f>IF(ISBLANK(G66),"",IF(G66&lt;FutureBuiltZERO!D$14,_xlfn.CEILING.MATH(FutureBuiltZERO!D$14/Inndata!G66-1),0))</f>
        <v/>
      </c>
      <c r="I66" s="5" t="str">
        <f t="shared" si="1"/>
        <v/>
      </c>
      <c r="J66" s="7"/>
      <c r="K66" s="8"/>
      <c r="L66" s="7"/>
      <c r="M66" s="7"/>
      <c r="N66" s="12"/>
      <c r="O66" s="3"/>
      <c r="P66" s="29"/>
    </row>
    <row r="67" spans="1:16" x14ac:dyDescent="0.2">
      <c r="A67" s="3"/>
      <c r="B67" s="35"/>
      <c r="C67" s="35"/>
      <c r="D67" s="4"/>
      <c r="E67" s="4"/>
      <c r="F67" s="9"/>
      <c r="G67" s="6"/>
      <c r="H67" s="5" t="str">
        <f>IF(ISBLANK(G67),"",IF(G67&lt;FutureBuiltZERO!D$14,_xlfn.CEILING.MATH(FutureBuiltZERO!D$14/Inndata!G67-1),0))</f>
        <v/>
      </c>
      <c r="I67" s="5" t="str">
        <f t="shared" si="1"/>
        <v/>
      </c>
      <c r="J67" s="7"/>
      <c r="K67" s="8"/>
      <c r="L67" s="7"/>
      <c r="M67" s="7"/>
      <c r="N67" s="12"/>
      <c r="O67" s="3"/>
      <c r="P67" s="29"/>
    </row>
    <row r="68" spans="1:16" x14ac:dyDescent="0.2">
      <c r="A68" s="3"/>
      <c r="B68" s="35"/>
      <c r="C68" s="35"/>
      <c r="D68" s="4"/>
      <c r="E68" s="4"/>
      <c r="F68" s="9"/>
      <c r="G68" s="6"/>
      <c r="H68" s="5" t="str">
        <f>IF(ISBLANK(G68),"",IF(G68&lt;FutureBuiltZERO!D$14,_xlfn.CEILING.MATH(FutureBuiltZERO!D$14/Inndata!G68-1),0))</f>
        <v/>
      </c>
      <c r="I68" s="5" t="str">
        <f t="shared" si="1"/>
        <v/>
      </c>
      <c r="J68" s="7"/>
      <c r="K68" s="8"/>
      <c r="L68" s="7"/>
      <c r="M68" s="7"/>
      <c r="N68" s="12"/>
      <c r="O68" s="3"/>
      <c r="P68" s="29"/>
    </row>
    <row r="69" spans="1:16" x14ac:dyDescent="0.2">
      <c r="A69" s="3"/>
      <c r="B69" s="35"/>
      <c r="C69" s="35"/>
      <c r="D69" s="4"/>
      <c r="E69" s="4"/>
      <c r="F69" s="9"/>
      <c r="G69" s="6"/>
      <c r="H69" s="5" t="str">
        <f>IF(ISBLANK(G69),"",IF(G69&lt;FutureBuiltZERO!D$14,_xlfn.CEILING.MATH(FutureBuiltZERO!D$14/Inndata!G69-1),0))</f>
        <v/>
      </c>
      <c r="I69" s="5" t="str">
        <f t="shared" si="1"/>
        <v/>
      </c>
      <c r="J69" s="7"/>
      <c r="K69" s="8"/>
      <c r="L69" s="7"/>
      <c r="M69" s="7"/>
      <c r="N69" s="12"/>
      <c r="O69" s="3"/>
      <c r="P69" s="29"/>
    </row>
    <row r="70" spans="1:16" x14ac:dyDescent="0.2">
      <c r="A70" s="3"/>
      <c r="B70" s="35"/>
      <c r="C70" s="35"/>
      <c r="D70" s="4"/>
      <c r="E70" s="4"/>
      <c r="F70" s="9"/>
      <c r="G70" s="6"/>
      <c r="H70" s="5" t="str">
        <f>IF(ISBLANK(G70),"",IF(G70&lt;FutureBuiltZERO!D$14,_xlfn.CEILING.MATH(FutureBuiltZERO!D$14/Inndata!G70-1),0))</f>
        <v/>
      </c>
      <c r="I70" s="5" t="str">
        <f t="shared" si="1"/>
        <v/>
      </c>
      <c r="J70" s="7"/>
      <c r="K70" s="8"/>
      <c r="L70" s="7"/>
      <c r="M70" s="7"/>
      <c r="N70" s="12"/>
      <c r="O70" s="3"/>
      <c r="P70" s="29"/>
    </row>
    <row r="71" spans="1:16" x14ac:dyDescent="0.2">
      <c r="A71" s="3"/>
      <c r="B71" s="35"/>
      <c r="C71" s="35"/>
      <c r="D71" s="4"/>
      <c r="E71" s="4"/>
      <c r="F71" s="9"/>
      <c r="G71" s="6"/>
      <c r="H71" s="5" t="str">
        <f>IF(ISBLANK(G71),"",IF(G71&lt;FutureBuiltZERO!D$14,_xlfn.CEILING.MATH(FutureBuiltZERO!D$14/Inndata!G71-1),0))</f>
        <v/>
      </c>
      <c r="I71" s="5" t="str">
        <f t="shared" si="1"/>
        <v/>
      </c>
      <c r="J71" s="7"/>
      <c r="K71" s="8"/>
      <c r="L71" s="7"/>
      <c r="M71" s="7"/>
      <c r="N71" s="12"/>
      <c r="O71" s="3"/>
      <c r="P71" s="29"/>
    </row>
    <row r="72" spans="1:16" x14ac:dyDescent="0.2">
      <c r="A72" s="3"/>
      <c r="B72" s="35"/>
      <c r="C72" s="35"/>
      <c r="D72" s="4"/>
      <c r="E72" s="4"/>
      <c r="F72" s="9"/>
      <c r="G72" s="6"/>
      <c r="H72" s="5" t="str">
        <f>IF(ISBLANK(G72),"",IF(G72&lt;FutureBuiltZERO!D$14,_xlfn.CEILING.MATH(FutureBuiltZERO!D$14/Inndata!G72-1),0))</f>
        <v/>
      </c>
      <c r="I72" s="5" t="str">
        <f t="shared" si="1"/>
        <v/>
      </c>
      <c r="J72" s="7"/>
      <c r="K72" s="8"/>
      <c r="L72" s="7"/>
      <c r="M72" s="7"/>
      <c r="N72" s="12"/>
      <c r="O72" s="3"/>
      <c r="P72" s="29"/>
    </row>
    <row r="73" spans="1:16" x14ac:dyDescent="0.2">
      <c r="A73" s="3"/>
      <c r="B73" s="35"/>
      <c r="C73" s="35"/>
      <c r="D73" s="4"/>
      <c r="E73" s="4"/>
      <c r="F73" s="9"/>
      <c r="G73" s="6"/>
      <c r="H73" s="5" t="str">
        <f>IF(ISBLANK(G73),"",IF(G73&lt;FutureBuiltZERO!D$14,_xlfn.CEILING.MATH(FutureBuiltZERO!D$14/Inndata!G73-1),0))</f>
        <v/>
      </c>
      <c r="I73" s="5" t="str">
        <f t="shared" si="1"/>
        <v/>
      </c>
      <c r="J73" s="7"/>
      <c r="K73" s="8"/>
      <c r="L73" s="7"/>
      <c r="M73" s="7"/>
      <c r="N73" s="12"/>
      <c r="O73" s="3"/>
      <c r="P73" s="29"/>
    </row>
    <row r="74" spans="1:16" x14ac:dyDescent="0.2">
      <c r="A74" s="3"/>
      <c r="B74" s="35"/>
      <c r="C74" s="35"/>
      <c r="D74" s="4"/>
      <c r="E74" s="4"/>
      <c r="F74" s="9"/>
      <c r="G74" s="6"/>
      <c r="H74" s="5" t="str">
        <f>IF(ISBLANK(G74),"",IF(G74&lt;FutureBuiltZERO!D$14,_xlfn.CEILING.MATH(FutureBuiltZERO!D$14/Inndata!G74-1),0))</f>
        <v/>
      </c>
      <c r="I74" s="5" t="str">
        <f t="shared" si="1"/>
        <v/>
      </c>
      <c r="J74" s="7"/>
      <c r="K74" s="8"/>
      <c r="L74" s="7"/>
      <c r="M74" s="7"/>
      <c r="N74" s="12"/>
      <c r="O74" s="3"/>
      <c r="P74" s="29"/>
    </row>
    <row r="75" spans="1:16" x14ac:dyDescent="0.2">
      <c r="A75" s="3"/>
      <c r="B75" s="35"/>
      <c r="C75" s="35"/>
      <c r="D75" s="4"/>
      <c r="E75" s="4"/>
      <c r="F75" s="9"/>
      <c r="G75" s="6"/>
      <c r="H75" s="5" t="str">
        <f>IF(ISBLANK(G75),"",IF(G75&lt;FutureBuiltZERO!D$14,_xlfn.CEILING.MATH(FutureBuiltZERO!D$14/Inndata!G75-1),0))</f>
        <v/>
      </c>
      <c r="I75" s="5" t="str">
        <f t="shared" si="1"/>
        <v/>
      </c>
      <c r="J75" s="7"/>
      <c r="K75" s="8"/>
      <c r="L75" s="7"/>
      <c r="M75" s="7"/>
      <c r="N75" s="12"/>
      <c r="O75" s="3"/>
      <c r="P75" s="29"/>
    </row>
    <row r="76" spans="1:16" x14ac:dyDescent="0.2">
      <c r="A76" s="3"/>
      <c r="B76" s="35"/>
      <c r="C76" s="35"/>
      <c r="D76" s="4"/>
      <c r="E76" s="4"/>
      <c r="F76" s="9"/>
      <c r="G76" s="6"/>
      <c r="H76" s="5" t="str">
        <f>IF(ISBLANK(G76),"",IF(G76&lt;FutureBuiltZERO!D$14,_xlfn.CEILING.MATH(FutureBuiltZERO!D$14/Inndata!G76-1),0))</f>
        <v/>
      </c>
      <c r="I76" s="5" t="str">
        <f t="shared" si="1"/>
        <v/>
      </c>
      <c r="J76" s="7"/>
      <c r="K76" s="8"/>
      <c r="L76" s="7"/>
      <c r="M76" s="7"/>
      <c r="N76" s="12"/>
      <c r="O76" s="3"/>
      <c r="P76" s="29"/>
    </row>
    <row r="77" spans="1:16" x14ac:dyDescent="0.2">
      <c r="A77" s="3"/>
      <c r="B77" s="35"/>
      <c r="C77" s="35"/>
      <c r="D77" s="4"/>
      <c r="E77" s="4"/>
      <c r="F77" s="9"/>
      <c r="G77" s="6"/>
      <c r="H77" s="5" t="str">
        <f>IF(ISBLANK(G77),"",IF(G77&lt;FutureBuiltZERO!D$14,_xlfn.CEILING.MATH(FutureBuiltZERO!D$14/Inndata!G77-1),0))</f>
        <v/>
      </c>
      <c r="I77" s="5" t="str">
        <f t="shared" si="1"/>
        <v/>
      </c>
      <c r="J77" s="7"/>
      <c r="K77" s="8"/>
      <c r="L77" s="7"/>
      <c r="M77" s="7"/>
      <c r="N77" s="12"/>
      <c r="O77" s="3"/>
      <c r="P77" s="29"/>
    </row>
    <row r="78" spans="1:16" x14ac:dyDescent="0.2">
      <c r="A78" s="3"/>
      <c r="B78" s="35"/>
      <c r="C78" s="35"/>
      <c r="D78" s="4"/>
      <c r="E78" s="4"/>
      <c r="F78" s="9"/>
      <c r="G78" s="6"/>
      <c r="H78" s="5" t="str">
        <f>IF(ISBLANK(G78),"",IF(G78&lt;FutureBuiltZERO!D$14,_xlfn.CEILING.MATH(FutureBuiltZERO!D$14/Inndata!G78-1),0))</f>
        <v/>
      </c>
      <c r="I78" s="5" t="str">
        <f t="shared" si="1"/>
        <v/>
      </c>
      <c r="J78" s="7"/>
      <c r="K78" s="8"/>
      <c r="L78" s="7"/>
      <c r="M78" s="7"/>
      <c r="N78" s="12"/>
      <c r="O78" s="3"/>
      <c r="P78" s="29"/>
    </row>
    <row r="79" spans="1:16" x14ac:dyDescent="0.2">
      <c r="A79" s="3"/>
      <c r="B79" s="35"/>
      <c r="C79" s="35"/>
      <c r="D79" s="4"/>
      <c r="E79" s="4"/>
      <c r="F79" s="9"/>
      <c r="G79" s="6"/>
      <c r="H79" s="5" t="str">
        <f>IF(ISBLANK(G79),"",IF(G79&lt;FutureBuiltZERO!D$14,_xlfn.CEILING.MATH(FutureBuiltZERO!D$14/Inndata!G79-1),0))</f>
        <v/>
      </c>
      <c r="I79" s="5" t="str">
        <f t="shared" si="1"/>
        <v/>
      </c>
      <c r="J79" s="7"/>
      <c r="K79" s="8"/>
      <c r="L79" s="7"/>
      <c r="M79" s="7"/>
      <c r="N79" s="12"/>
      <c r="O79" s="3"/>
      <c r="P79" s="29"/>
    </row>
    <row r="80" spans="1:16" x14ac:dyDescent="0.2">
      <c r="A80" s="3"/>
      <c r="B80" s="35"/>
      <c r="C80" s="35"/>
      <c r="D80" s="4"/>
      <c r="E80" s="4"/>
      <c r="F80" s="9"/>
      <c r="G80" s="6"/>
      <c r="H80" s="5" t="str">
        <f>IF(ISBLANK(G80),"",IF(G80&lt;FutureBuiltZERO!D$14,_xlfn.CEILING.MATH(FutureBuiltZERO!D$14/Inndata!G80-1),0))</f>
        <v/>
      </c>
      <c r="I80" s="5" t="str">
        <f t="shared" si="1"/>
        <v/>
      </c>
      <c r="J80" s="7"/>
      <c r="K80" s="8"/>
      <c r="L80" s="7"/>
      <c r="M80" s="7"/>
      <c r="N80" s="12"/>
      <c r="O80" s="3"/>
      <c r="P80" s="29"/>
    </row>
    <row r="81" spans="1:16" x14ac:dyDescent="0.2">
      <c r="A81" s="3"/>
      <c r="B81" s="35"/>
      <c r="C81" s="35"/>
      <c r="D81" s="4"/>
      <c r="E81" s="4"/>
      <c r="F81" s="9"/>
      <c r="G81" s="6"/>
      <c r="H81" s="5" t="str">
        <f>IF(ISBLANK(G81),"",IF(G81&lt;FutureBuiltZERO!D$14,_xlfn.CEILING.MATH(FutureBuiltZERO!D$14/Inndata!G81-1),0))</f>
        <v/>
      </c>
      <c r="I81" s="5" t="str">
        <f t="shared" si="1"/>
        <v/>
      </c>
      <c r="J81" s="7"/>
      <c r="K81" s="8"/>
      <c r="L81" s="7"/>
      <c r="M81" s="7"/>
      <c r="N81" s="12"/>
      <c r="O81" s="3"/>
      <c r="P81" s="29"/>
    </row>
    <row r="82" spans="1:16" x14ac:dyDescent="0.2">
      <c r="A82" s="3"/>
      <c r="B82" s="35"/>
      <c r="C82" s="35"/>
      <c r="D82" s="4"/>
      <c r="E82" s="4"/>
      <c r="F82" s="9"/>
      <c r="G82" s="6"/>
      <c r="H82" s="5" t="str">
        <f>IF(ISBLANK(G82),"",IF(G82&lt;FutureBuiltZERO!D$14,_xlfn.CEILING.MATH(FutureBuiltZERO!D$14/Inndata!G82-1),0))</f>
        <v/>
      </c>
      <c r="I82" s="5" t="str">
        <f t="shared" si="1"/>
        <v/>
      </c>
      <c r="J82" s="7"/>
      <c r="K82" s="8"/>
      <c r="L82" s="7"/>
      <c r="M82" s="7"/>
      <c r="N82" s="12"/>
      <c r="O82" s="3"/>
      <c r="P82" s="29"/>
    </row>
    <row r="83" spans="1:16" x14ac:dyDescent="0.2">
      <c r="A83" s="3"/>
      <c r="B83" s="35"/>
      <c r="C83" s="35"/>
      <c r="D83" s="4"/>
      <c r="E83" s="4"/>
      <c r="F83" s="9"/>
      <c r="G83" s="6"/>
      <c r="H83" s="5" t="str">
        <f>IF(ISBLANK(G83),"",IF(G83&lt;FutureBuiltZERO!D$14,_xlfn.CEILING.MATH(FutureBuiltZERO!D$14/Inndata!G83-1),0))</f>
        <v/>
      </c>
      <c r="I83" s="5" t="str">
        <f t="shared" si="1"/>
        <v/>
      </c>
      <c r="J83" s="7"/>
      <c r="K83" s="8"/>
      <c r="L83" s="7"/>
      <c r="M83" s="7"/>
      <c r="N83" s="12"/>
      <c r="O83" s="3"/>
      <c r="P83" s="29"/>
    </row>
    <row r="84" spans="1:16" x14ac:dyDescent="0.2">
      <c r="A84" s="3"/>
      <c r="B84" s="35"/>
      <c r="C84" s="35"/>
      <c r="D84" s="4"/>
      <c r="E84" s="4"/>
      <c r="F84" s="9"/>
      <c r="G84" s="6"/>
      <c r="H84" s="5" t="str">
        <f>IF(ISBLANK(G84),"",IF(G84&lt;FutureBuiltZERO!D$14,_xlfn.CEILING.MATH(FutureBuiltZERO!D$14/Inndata!G84-1),0))</f>
        <v/>
      </c>
      <c r="I84" s="5" t="str">
        <f t="shared" si="1"/>
        <v/>
      </c>
      <c r="J84" s="7"/>
      <c r="K84" s="8"/>
      <c r="L84" s="7"/>
      <c r="M84" s="7"/>
      <c r="N84" s="12"/>
      <c r="O84" s="3"/>
      <c r="P84" s="29"/>
    </row>
    <row r="85" spans="1:16" x14ac:dyDescent="0.2">
      <c r="A85" s="3"/>
      <c r="B85" s="35"/>
      <c r="C85" s="35"/>
      <c r="D85" s="4"/>
      <c r="E85" s="4"/>
      <c r="F85" s="9"/>
      <c r="G85" s="6"/>
      <c r="H85" s="5" t="str">
        <f>IF(ISBLANK(G85),"",IF(G85&lt;FutureBuiltZERO!D$14,_xlfn.CEILING.MATH(FutureBuiltZERO!D$14/Inndata!G85-1),0))</f>
        <v/>
      </c>
      <c r="I85" s="5" t="str">
        <f t="shared" si="1"/>
        <v/>
      </c>
      <c r="J85" s="7"/>
      <c r="K85" s="8"/>
      <c r="L85" s="7"/>
      <c r="M85" s="7"/>
      <c r="N85" s="12"/>
      <c r="O85" s="3"/>
      <c r="P85" s="29"/>
    </row>
    <row r="86" spans="1:16" x14ac:dyDescent="0.2">
      <c r="A86" s="3"/>
      <c r="B86" s="35"/>
      <c r="C86" s="35"/>
      <c r="D86" s="4"/>
      <c r="E86" s="4"/>
      <c r="F86" s="9"/>
      <c r="G86" s="6"/>
      <c r="H86" s="5" t="str">
        <f>IF(ISBLANK(G86),"",IF(G86&lt;FutureBuiltZERO!D$14,_xlfn.CEILING.MATH(FutureBuiltZERO!D$14/Inndata!G86-1),0))</f>
        <v/>
      </c>
      <c r="I86" s="5" t="str">
        <f t="shared" si="1"/>
        <v/>
      </c>
      <c r="J86" s="7"/>
      <c r="K86" s="8"/>
      <c r="L86" s="7"/>
      <c r="M86" s="7"/>
      <c r="N86" s="12"/>
      <c r="O86" s="3"/>
      <c r="P86" s="29"/>
    </row>
    <row r="87" spans="1:16" x14ac:dyDescent="0.2">
      <c r="A87" s="3"/>
      <c r="B87" s="35"/>
      <c r="C87" s="35"/>
      <c r="D87" s="4"/>
      <c r="E87" s="4"/>
      <c r="F87" s="9"/>
      <c r="G87" s="6"/>
      <c r="H87" s="5" t="str">
        <f>IF(ISBLANK(G87),"",IF(G87&lt;FutureBuiltZERO!D$14,_xlfn.CEILING.MATH(FutureBuiltZERO!D$14/Inndata!G87-1),0))</f>
        <v/>
      </c>
      <c r="I87" s="5" t="str">
        <f t="shared" si="1"/>
        <v/>
      </c>
      <c r="J87" s="7"/>
      <c r="K87" s="8"/>
      <c r="L87" s="7"/>
      <c r="M87" s="7"/>
      <c r="N87" s="12"/>
      <c r="O87" s="3"/>
      <c r="P87" s="29"/>
    </row>
    <row r="88" spans="1:16" x14ac:dyDescent="0.2">
      <c r="A88" s="3"/>
      <c r="B88" s="35"/>
      <c r="C88" s="35"/>
      <c r="D88" s="4"/>
      <c r="E88" s="4"/>
      <c r="F88" s="9"/>
      <c r="G88" s="6"/>
      <c r="H88" s="5" t="str">
        <f>IF(ISBLANK(G88),"",IF(G88&lt;FutureBuiltZERO!D$14,_xlfn.CEILING.MATH(FutureBuiltZERO!D$14/Inndata!G88-1),0))</f>
        <v/>
      </c>
      <c r="I88" s="5" t="str">
        <f t="shared" si="1"/>
        <v/>
      </c>
      <c r="J88" s="7"/>
      <c r="K88" s="8"/>
      <c r="L88" s="7"/>
      <c r="M88" s="7"/>
      <c r="N88" s="12"/>
      <c r="O88" s="3"/>
      <c r="P88" s="29"/>
    </row>
    <row r="89" spans="1:16" x14ac:dyDescent="0.2">
      <c r="A89" s="3"/>
      <c r="B89" s="35"/>
      <c r="C89" s="35"/>
      <c r="D89" s="4"/>
      <c r="E89" s="4"/>
      <c r="F89" s="9"/>
      <c r="G89" s="6"/>
      <c r="H89" s="5" t="str">
        <f>IF(ISBLANK(G89),"",IF(G89&lt;FutureBuiltZERO!D$14,_xlfn.CEILING.MATH(FutureBuiltZERO!D$14/Inndata!G89-1),0))</f>
        <v/>
      </c>
      <c r="I89" s="5" t="str">
        <f t="shared" si="1"/>
        <v/>
      </c>
      <c r="J89" s="7"/>
      <c r="K89" s="8"/>
      <c r="L89" s="7"/>
      <c r="M89" s="7"/>
      <c r="N89" s="12"/>
      <c r="O89" s="3"/>
      <c r="P89" s="29"/>
    </row>
    <row r="90" spans="1:16" x14ac:dyDescent="0.2">
      <c r="A90" s="3"/>
      <c r="B90" s="35"/>
      <c r="C90" s="35"/>
      <c r="D90" s="4"/>
      <c r="E90" s="4"/>
      <c r="F90" s="9"/>
      <c r="G90" s="6"/>
      <c r="H90" s="5" t="str">
        <f>IF(ISBLANK(G90),"",IF(G90&lt;FutureBuiltZERO!D$14,_xlfn.CEILING.MATH(FutureBuiltZERO!D$14/Inndata!G90-1),0))</f>
        <v/>
      </c>
      <c r="I90" s="5" t="str">
        <f t="shared" si="1"/>
        <v/>
      </c>
      <c r="J90" s="7"/>
      <c r="K90" s="8"/>
      <c r="L90" s="7"/>
      <c r="M90" s="7"/>
      <c r="N90" s="12"/>
      <c r="O90" s="3"/>
      <c r="P90" s="29"/>
    </row>
    <row r="91" spans="1:16" x14ac:dyDescent="0.2">
      <c r="A91" s="3"/>
      <c r="B91" s="35"/>
      <c r="C91" s="35"/>
      <c r="D91" s="4"/>
      <c r="E91" s="4"/>
      <c r="F91" s="9"/>
      <c r="G91" s="6"/>
      <c r="H91" s="5" t="str">
        <f>IF(ISBLANK(G91),"",IF(G91&lt;FutureBuiltZERO!D$14,_xlfn.CEILING.MATH(FutureBuiltZERO!D$14/Inndata!G91-1),0))</f>
        <v/>
      </c>
      <c r="I91" s="5" t="str">
        <f t="shared" si="1"/>
        <v/>
      </c>
      <c r="J91" s="7"/>
      <c r="K91" s="8"/>
      <c r="L91" s="7"/>
      <c r="M91" s="7"/>
      <c r="N91" s="12"/>
      <c r="O91" s="3"/>
      <c r="P91" s="29"/>
    </row>
    <row r="92" spans="1:16" x14ac:dyDescent="0.2">
      <c r="A92" s="3"/>
      <c r="B92" s="35"/>
      <c r="C92" s="35"/>
      <c r="D92" s="4"/>
      <c r="E92" s="4"/>
      <c r="F92" s="9"/>
      <c r="G92" s="6"/>
      <c r="H92" s="5" t="str">
        <f>IF(ISBLANK(G92),"",IF(G92&lt;FutureBuiltZERO!D$14,_xlfn.CEILING.MATH(FutureBuiltZERO!D$14/Inndata!G92-1),0))</f>
        <v/>
      </c>
      <c r="I92" s="5" t="str">
        <f t="shared" si="1"/>
        <v/>
      </c>
      <c r="J92" s="7"/>
      <c r="K92" s="8"/>
      <c r="L92" s="7"/>
      <c r="M92" s="7"/>
      <c r="N92" s="12"/>
      <c r="O92" s="3"/>
      <c r="P92" s="29"/>
    </row>
    <row r="93" spans="1:16" x14ac:dyDescent="0.2">
      <c r="A93" s="3"/>
      <c r="B93" s="35"/>
      <c r="C93" s="35"/>
      <c r="D93" s="4"/>
      <c r="E93" s="4"/>
      <c r="F93" s="9"/>
      <c r="G93" s="6"/>
      <c r="H93" s="5" t="str">
        <f>IF(ISBLANK(G93),"",IF(G93&lt;FutureBuiltZERO!D$14,_xlfn.CEILING.MATH(FutureBuiltZERO!D$14/Inndata!G93-1),0))</f>
        <v/>
      </c>
      <c r="I93" s="5" t="str">
        <f t="shared" si="1"/>
        <v/>
      </c>
      <c r="J93" s="7"/>
      <c r="K93" s="8"/>
      <c r="L93" s="7"/>
      <c r="M93" s="7"/>
      <c r="N93" s="12"/>
      <c r="O93" s="3"/>
      <c r="P93" s="29"/>
    </row>
    <row r="94" spans="1:16" x14ac:dyDescent="0.2">
      <c r="A94" s="3"/>
      <c r="B94" s="35"/>
      <c r="C94" s="35"/>
      <c r="D94" s="4"/>
      <c r="E94" s="4"/>
      <c r="F94" s="9"/>
      <c r="G94" s="6"/>
      <c r="H94" s="5" t="str">
        <f>IF(ISBLANK(G94),"",IF(G94&lt;FutureBuiltZERO!D$14,_xlfn.CEILING.MATH(FutureBuiltZERO!D$14/Inndata!G94-1),0))</f>
        <v/>
      </c>
      <c r="I94" s="5" t="str">
        <f t="shared" si="1"/>
        <v/>
      </c>
      <c r="J94" s="7"/>
      <c r="K94" s="8"/>
      <c r="L94" s="7"/>
      <c r="M94" s="7"/>
      <c r="N94" s="12"/>
      <c r="O94" s="3"/>
      <c r="P94" s="29"/>
    </row>
    <row r="95" spans="1:16" x14ac:dyDescent="0.2">
      <c r="A95" s="3"/>
      <c r="B95" s="35"/>
      <c r="C95" s="35"/>
      <c r="D95" s="4"/>
      <c r="E95" s="4"/>
      <c r="F95" s="9"/>
      <c r="G95" s="6"/>
      <c r="H95" s="5" t="str">
        <f>IF(ISBLANK(G95),"",IF(G95&lt;FutureBuiltZERO!D$14,_xlfn.CEILING.MATH(FutureBuiltZERO!D$14/Inndata!G95-1),0))</f>
        <v/>
      </c>
      <c r="I95" s="5" t="str">
        <f t="shared" si="1"/>
        <v/>
      </c>
      <c r="J95" s="7"/>
      <c r="K95" s="8"/>
      <c r="L95" s="7"/>
      <c r="M95" s="7"/>
      <c r="N95" s="12"/>
      <c r="O95" s="3"/>
      <c r="P95" s="29"/>
    </row>
    <row r="96" spans="1:16" x14ac:dyDescent="0.2">
      <c r="A96" s="3"/>
      <c r="B96" s="35"/>
      <c r="C96" s="35"/>
      <c r="D96" s="4"/>
      <c r="E96" s="4"/>
      <c r="F96" s="9"/>
      <c r="G96" s="6"/>
      <c r="H96" s="5" t="str">
        <f>IF(ISBLANK(G96),"",IF(G96&lt;FutureBuiltZERO!D$14,_xlfn.CEILING.MATH(FutureBuiltZERO!D$14/Inndata!G96-1),0))</f>
        <v/>
      </c>
      <c r="I96" s="5" t="str">
        <f t="shared" si="1"/>
        <v/>
      </c>
      <c r="J96" s="7"/>
      <c r="K96" s="8"/>
      <c r="L96" s="7"/>
      <c r="M96" s="7"/>
      <c r="N96" s="12"/>
      <c r="O96" s="3"/>
      <c r="P96" s="29"/>
    </row>
    <row r="97" spans="1:16" x14ac:dyDescent="0.2">
      <c r="A97" s="3"/>
      <c r="B97" s="35"/>
      <c r="C97" s="35"/>
      <c r="D97" s="4"/>
      <c r="E97" s="4"/>
      <c r="F97" s="9"/>
      <c r="G97" s="6"/>
      <c r="H97" s="5" t="str">
        <f>IF(ISBLANK(G97),"",IF(G97&lt;FutureBuiltZERO!D$14,_xlfn.CEILING.MATH(FutureBuiltZERO!D$14/Inndata!G97-1),0))</f>
        <v/>
      </c>
      <c r="I97" s="5" t="str">
        <f t="shared" si="1"/>
        <v/>
      </c>
      <c r="J97" s="7"/>
      <c r="K97" s="8"/>
      <c r="L97" s="7"/>
      <c r="M97" s="7"/>
      <c r="N97" s="12"/>
      <c r="O97" s="3"/>
      <c r="P97" s="29"/>
    </row>
    <row r="98" spans="1:16" x14ac:dyDescent="0.2">
      <c r="A98" s="3"/>
      <c r="B98" s="35"/>
      <c r="C98" s="35"/>
      <c r="D98" s="4"/>
      <c r="E98" s="4"/>
      <c r="F98" s="9"/>
      <c r="G98" s="6"/>
      <c r="H98" s="5" t="str">
        <f>IF(ISBLANK(G98),"",IF(G98&lt;FutureBuiltZERO!D$14,_xlfn.CEILING.MATH(FutureBuiltZERO!D$14/Inndata!G98-1),0))</f>
        <v/>
      </c>
      <c r="I98" s="5" t="str">
        <f t="shared" si="1"/>
        <v/>
      </c>
      <c r="J98" s="7"/>
      <c r="K98" s="8"/>
      <c r="L98" s="7"/>
      <c r="M98" s="7"/>
      <c r="N98" s="12"/>
      <c r="O98" s="3"/>
      <c r="P98" s="29"/>
    </row>
    <row r="99" spans="1:16" x14ac:dyDescent="0.2">
      <c r="A99" s="3"/>
      <c r="B99" s="35"/>
      <c r="C99" s="35"/>
      <c r="D99" s="4"/>
      <c r="E99" s="4"/>
      <c r="F99" s="9"/>
      <c r="G99" s="6"/>
      <c r="H99" s="5" t="str">
        <f>IF(ISBLANK(G99),"",IF(G99&lt;FutureBuiltZERO!D$14,_xlfn.CEILING.MATH(FutureBuiltZERO!D$14/Inndata!G99-1),0))</f>
        <v/>
      </c>
      <c r="I99" s="5" t="str">
        <f t="shared" si="1"/>
        <v/>
      </c>
      <c r="J99" s="7"/>
      <c r="K99" s="8"/>
      <c r="L99" s="7"/>
      <c r="M99" s="7"/>
      <c r="N99" s="12"/>
      <c r="O99" s="3"/>
      <c r="P99" s="29"/>
    </row>
    <row r="100" spans="1:16" x14ac:dyDescent="0.2">
      <c r="A100" s="3"/>
      <c r="B100" s="35"/>
      <c r="C100" s="35"/>
      <c r="D100" s="4"/>
      <c r="E100" s="4"/>
      <c r="F100" s="9"/>
      <c r="G100" s="6"/>
      <c r="H100" s="5" t="str">
        <f>IF(ISBLANK(G100),"",IF(G100&lt;FutureBuiltZERO!D$14,_xlfn.CEILING.MATH(FutureBuiltZERO!D$14/Inndata!G100-1),0))</f>
        <v/>
      </c>
      <c r="I100" s="5" t="str">
        <f t="shared" si="1"/>
        <v/>
      </c>
      <c r="J100" s="7"/>
      <c r="K100" s="8"/>
      <c r="L100" s="7"/>
      <c r="M100" s="7"/>
      <c r="N100" s="12"/>
      <c r="O100" s="3"/>
      <c r="P100" s="29"/>
    </row>
    <row r="101" spans="1:16" x14ac:dyDescent="0.2">
      <c r="A101" s="3"/>
      <c r="B101" s="35"/>
      <c r="C101" s="35"/>
      <c r="D101" s="4"/>
      <c r="E101" s="4"/>
      <c r="F101" s="9"/>
      <c r="G101" s="6"/>
      <c r="H101" s="5" t="str">
        <f>IF(ISBLANK(G101),"",IF(G101&lt;FutureBuiltZERO!D$14,_xlfn.CEILING.MATH(FutureBuiltZERO!D$14/Inndata!G101-1),0))</f>
        <v/>
      </c>
      <c r="I101" s="5" t="str">
        <f t="shared" si="1"/>
        <v/>
      </c>
      <c r="J101" s="7"/>
      <c r="K101" s="8"/>
      <c r="L101" s="7"/>
      <c r="M101" s="7"/>
      <c r="N101" s="12"/>
      <c r="O101" s="3"/>
      <c r="P101" s="29"/>
    </row>
    <row r="102" spans="1:16" x14ac:dyDescent="0.2">
      <c r="A102" s="3"/>
      <c r="B102" s="35"/>
      <c r="C102" s="35"/>
      <c r="D102" s="4"/>
      <c r="E102" s="4"/>
      <c r="F102" s="9"/>
      <c r="G102" s="6"/>
      <c r="H102" s="5" t="str">
        <f>IF(ISBLANK(G102),"",IF(G102&lt;FutureBuiltZERO!D$14,_xlfn.CEILING.MATH(FutureBuiltZERO!D$14/Inndata!G102-1),0))</f>
        <v/>
      </c>
      <c r="I102" s="5" t="str">
        <f t="shared" si="1"/>
        <v/>
      </c>
      <c r="J102" s="7"/>
      <c r="K102" s="8"/>
      <c r="L102" s="7"/>
      <c r="M102" s="7"/>
      <c r="N102" s="12"/>
      <c r="O102" s="3"/>
      <c r="P102" s="29"/>
    </row>
    <row r="103" spans="1:16" x14ac:dyDescent="0.2">
      <c r="A103" s="3"/>
      <c r="B103" s="35"/>
      <c r="C103" s="35"/>
      <c r="D103" s="4"/>
      <c r="E103" s="4"/>
      <c r="F103" s="9"/>
      <c r="G103" s="6"/>
      <c r="H103" s="5" t="str">
        <f>IF(ISBLANK(G103),"",IF(G103&lt;FutureBuiltZERO!D$14,_xlfn.CEILING.MATH(FutureBuiltZERO!D$14/Inndata!G103-1),0))</f>
        <v/>
      </c>
      <c r="I103" s="5" t="str">
        <f t="shared" si="1"/>
        <v/>
      </c>
      <c r="J103" s="7"/>
      <c r="K103" s="8"/>
      <c r="L103" s="7"/>
      <c r="M103" s="7"/>
      <c r="N103" s="12"/>
      <c r="O103" s="3"/>
      <c r="P103" s="29"/>
    </row>
    <row r="104" spans="1:16" x14ac:dyDescent="0.2">
      <c r="A104" s="3"/>
      <c r="B104" s="35"/>
      <c r="C104" s="35"/>
      <c r="D104" s="4"/>
      <c r="E104" s="4"/>
      <c r="F104" s="9"/>
      <c r="G104" s="6"/>
      <c r="H104" s="5" t="str">
        <f>IF(ISBLANK(G104),"",IF(G104&lt;FutureBuiltZERO!D$14,_xlfn.CEILING.MATH(FutureBuiltZERO!D$14/Inndata!G104-1),0))</f>
        <v/>
      </c>
      <c r="I104" s="5" t="str">
        <f t="shared" ref="I104:I151" si="2">IF(ISBLANK(G104),"",F104*H104)</f>
        <v/>
      </c>
      <c r="J104" s="7"/>
      <c r="K104" s="8"/>
      <c r="L104" s="7"/>
      <c r="M104" s="7"/>
      <c r="N104" s="12"/>
      <c r="O104" s="3"/>
      <c r="P104" s="29"/>
    </row>
    <row r="105" spans="1:16" x14ac:dyDescent="0.2">
      <c r="A105" s="3"/>
      <c r="B105" s="35"/>
      <c r="C105" s="35"/>
      <c r="D105" s="4"/>
      <c r="E105" s="4"/>
      <c r="F105" s="9"/>
      <c r="G105" s="6"/>
      <c r="H105" s="5" t="str">
        <f>IF(ISBLANK(G105),"",IF(G105&lt;FutureBuiltZERO!D$14,_xlfn.CEILING.MATH(FutureBuiltZERO!D$14/Inndata!G105-1),0))</f>
        <v/>
      </c>
      <c r="I105" s="5" t="str">
        <f t="shared" si="2"/>
        <v/>
      </c>
      <c r="J105" s="7"/>
      <c r="K105" s="8"/>
      <c r="L105" s="7"/>
      <c r="M105" s="7"/>
      <c r="N105" s="12"/>
      <c r="O105" s="3"/>
      <c r="P105" s="29"/>
    </row>
    <row r="106" spans="1:16" x14ac:dyDescent="0.2">
      <c r="A106" s="3"/>
      <c r="B106" s="35"/>
      <c r="C106" s="35"/>
      <c r="D106" s="4"/>
      <c r="E106" s="4"/>
      <c r="F106" s="9"/>
      <c r="G106" s="6"/>
      <c r="H106" s="5" t="str">
        <f>IF(ISBLANK(G106),"",IF(G106&lt;FutureBuiltZERO!D$14,_xlfn.CEILING.MATH(FutureBuiltZERO!D$14/Inndata!G106-1),0))</f>
        <v/>
      </c>
      <c r="I106" s="5" t="str">
        <f t="shared" si="2"/>
        <v/>
      </c>
      <c r="J106" s="7"/>
      <c r="K106" s="8"/>
      <c r="L106" s="7"/>
      <c r="M106" s="7"/>
      <c r="N106" s="12"/>
      <c r="O106" s="3"/>
      <c r="P106" s="29"/>
    </row>
    <row r="107" spans="1:16" x14ac:dyDescent="0.2">
      <c r="A107" s="3"/>
      <c r="B107" s="35"/>
      <c r="C107" s="35"/>
      <c r="D107" s="4"/>
      <c r="E107" s="4"/>
      <c r="F107" s="9"/>
      <c r="G107" s="6"/>
      <c r="H107" s="5" t="str">
        <f>IF(ISBLANK(G107),"",IF(G107&lt;FutureBuiltZERO!D$14,_xlfn.CEILING.MATH(FutureBuiltZERO!D$14/Inndata!G107-1),0))</f>
        <v/>
      </c>
      <c r="I107" s="5" t="str">
        <f t="shared" si="2"/>
        <v/>
      </c>
      <c r="J107" s="7"/>
      <c r="K107" s="8"/>
      <c r="L107" s="7"/>
      <c r="M107" s="7"/>
      <c r="N107" s="12"/>
      <c r="O107" s="3"/>
      <c r="P107" s="29"/>
    </row>
    <row r="108" spans="1:16" x14ac:dyDescent="0.2">
      <c r="A108" s="3"/>
      <c r="B108" s="35"/>
      <c r="C108" s="35"/>
      <c r="D108" s="4"/>
      <c r="E108" s="4"/>
      <c r="F108" s="9"/>
      <c r="G108" s="6"/>
      <c r="H108" s="5" t="str">
        <f>IF(ISBLANK(G108),"",IF(G108&lt;FutureBuiltZERO!D$14,_xlfn.CEILING.MATH(FutureBuiltZERO!D$14/Inndata!G108-1),0))</f>
        <v/>
      </c>
      <c r="I108" s="5" t="str">
        <f t="shared" si="2"/>
        <v/>
      </c>
      <c r="J108" s="7"/>
      <c r="K108" s="8"/>
      <c r="L108" s="7"/>
      <c r="M108" s="7"/>
      <c r="N108" s="12"/>
      <c r="O108" s="3"/>
      <c r="P108" s="29"/>
    </row>
    <row r="109" spans="1:16" x14ac:dyDescent="0.2">
      <c r="A109" s="3"/>
      <c r="B109" s="35"/>
      <c r="C109" s="35"/>
      <c r="D109" s="4"/>
      <c r="E109" s="4"/>
      <c r="F109" s="9"/>
      <c r="G109" s="6"/>
      <c r="H109" s="5" t="str">
        <f>IF(ISBLANK(G109),"",IF(G109&lt;FutureBuiltZERO!D$14,_xlfn.CEILING.MATH(FutureBuiltZERO!D$14/Inndata!G109-1),0))</f>
        <v/>
      </c>
      <c r="I109" s="5" t="str">
        <f t="shared" si="2"/>
        <v/>
      </c>
      <c r="J109" s="7"/>
      <c r="K109" s="8"/>
      <c r="L109" s="7"/>
      <c r="M109" s="7"/>
      <c r="N109" s="12"/>
      <c r="O109" s="3"/>
      <c r="P109" s="29"/>
    </row>
    <row r="110" spans="1:16" x14ac:dyDescent="0.2">
      <c r="A110" s="3"/>
      <c r="B110" s="35"/>
      <c r="C110" s="35"/>
      <c r="D110" s="4"/>
      <c r="E110" s="4"/>
      <c r="F110" s="9"/>
      <c r="G110" s="6"/>
      <c r="H110" s="5" t="str">
        <f>IF(ISBLANK(G110),"",IF(G110&lt;FutureBuiltZERO!D$14,_xlfn.CEILING.MATH(FutureBuiltZERO!D$14/Inndata!G110-1),0))</f>
        <v/>
      </c>
      <c r="I110" s="5" t="str">
        <f t="shared" si="2"/>
        <v/>
      </c>
      <c r="J110" s="7"/>
      <c r="K110" s="8"/>
      <c r="L110" s="7"/>
      <c r="M110" s="7"/>
      <c r="N110" s="12"/>
      <c r="O110" s="3"/>
      <c r="P110" s="29"/>
    </row>
    <row r="111" spans="1:16" x14ac:dyDescent="0.2">
      <c r="A111" s="3"/>
      <c r="B111" s="35"/>
      <c r="C111" s="35"/>
      <c r="D111" s="4"/>
      <c r="E111" s="4"/>
      <c r="F111" s="9"/>
      <c r="G111" s="6"/>
      <c r="H111" s="5" t="str">
        <f>IF(ISBLANK(G111),"",IF(G111&lt;FutureBuiltZERO!D$14,_xlfn.CEILING.MATH(FutureBuiltZERO!D$14/Inndata!G111-1),0))</f>
        <v/>
      </c>
      <c r="I111" s="5" t="str">
        <f t="shared" si="2"/>
        <v/>
      </c>
      <c r="J111" s="7"/>
      <c r="K111" s="8"/>
      <c r="L111" s="7"/>
      <c r="M111" s="7"/>
      <c r="N111" s="12"/>
      <c r="O111" s="3"/>
      <c r="P111" s="29"/>
    </row>
    <row r="112" spans="1:16" x14ac:dyDescent="0.2">
      <c r="A112" s="3"/>
      <c r="B112" s="35"/>
      <c r="C112" s="35"/>
      <c r="D112" s="4"/>
      <c r="E112" s="4"/>
      <c r="F112" s="9"/>
      <c r="G112" s="6"/>
      <c r="H112" s="5" t="str">
        <f>IF(ISBLANK(G112),"",IF(G112&lt;FutureBuiltZERO!D$14,_xlfn.CEILING.MATH(FutureBuiltZERO!D$14/Inndata!G112-1),0))</f>
        <v/>
      </c>
      <c r="I112" s="5" t="str">
        <f t="shared" si="2"/>
        <v/>
      </c>
      <c r="J112" s="7"/>
      <c r="K112" s="8"/>
      <c r="L112" s="7"/>
      <c r="M112" s="7"/>
      <c r="N112" s="12"/>
      <c r="O112" s="3"/>
      <c r="P112" s="29"/>
    </row>
    <row r="113" spans="1:16" x14ac:dyDescent="0.2">
      <c r="A113" s="3"/>
      <c r="B113" s="35"/>
      <c r="C113" s="35"/>
      <c r="D113" s="4"/>
      <c r="E113" s="4"/>
      <c r="F113" s="9"/>
      <c r="G113" s="6"/>
      <c r="H113" s="5" t="str">
        <f>IF(ISBLANK(G113),"",IF(G113&lt;FutureBuiltZERO!D$14,_xlfn.CEILING.MATH(FutureBuiltZERO!D$14/Inndata!G113-1),0))</f>
        <v/>
      </c>
      <c r="I113" s="5" t="str">
        <f t="shared" si="2"/>
        <v/>
      </c>
      <c r="J113" s="7"/>
      <c r="K113" s="8"/>
      <c r="L113" s="7"/>
      <c r="M113" s="7"/>
      <c r="N113" s="12"/>
      <c r="O113" s="3"/>
      <c r="P113" s="29"/>
    </row>
    <row r="114" spans="1:16" x14ac:dyDescent="0.2">
      <c r="A114" s="3"/>
      <c r="B114" s="35"/>
      <c r="C114" s="35"/>
      <c r="D114" s="4"/>
      <c r="E114" s="4"/>
      <c r="F114" s="9"/>
      <c r="G114" s="6"/>
      <c r="H114" s="5" t="str">
        <f>IF(ISBLANK(G114),"",IF(G114&lt;FutureBuiltZERO!D$14,_xlfn.CEILING.MATH(FutureBuiltZERO!D$14/Inndata!G114-1),0))</f>
        <v/>
      </c>
      <c r="I114" s="5" t="str">
        <f t="shared" si="2"/>
        <v/>
      </c>
      <c r="J114" s="7"/>
      <c r="K114" s="8"/>
      <c r="L114" s="7"/>
      <c r="M114" s="7"/>
      <c r="N114" s="12"/>
      <c r="O114" s="3"/>
      <c r="P114" s="29"/>
    </row>
    <row r="115" spans="1:16" x14ac:dyDescent="0.2">
      <c r="A115" s="3"/>
      <c r="B115" s="35"/>
      <c r="C115" s="35"/>
      <c r="D115" s="4"/>
      <c r="E115" s="4"/>
      <c r="F115" s="9"/>
      <c r="G115" s="6"/>
      <c r="H115" s="5" t="str">
        <f>IF(ISBLANK(G115),"",IF(G115&lt;FutureBuiltZERO!D$14,_xlfn.CEILING.MATH(FutureBuiltZERO!D$14/Inndata!G115-1),0))</f>
        <v/>
      </c>
      <c r="I115" s="5" t="str">
        <f t="shared" si="2"/>
        <v/>
      </c>
      <c r="J115" s="7"/>
      <c r="K115" s="8"/>
      <c r="L115" s="7"/>
      <c r="M115" s="7"/>
      <c r="N115" s="12"/>
      <c r="O115" s="3"/>
      <c r="P115" s="29"/>
    </row>
    <row r="116" spans="1:16" x14ac:dyDescent="0.2">
      <c r="A116" s="3"/>
      <c r="B116" s="35"/>
      <c r="C116" s="35"/>
      <c r="D116" s="4"/>
      <c r="E116" s="4"/>
      <c r="F116" s="9"/>
      <c r="G116" s="6"/>
      <c r="H116" s="5" t="str">
        <f>IF(ISBLANK(G116),"",IF(G116&lt;FutureBuiltZERO!D$14,_xlfn.CEILING.MATH(FutureBuiltZERO!D$14/Inndata!G116-1),0))</f>
        <v/>
      </c>
      <c r="I116" s="5" t="str">
        <f t="shared" si="2"/>
        <v/>
      </c>
      <c r="J116" s="7"/>
      <c r="K116" s="8"/>
      <c r="L116" s="7"/>
      <c r="M116" s="7"/>
      <c r="N116" s="12"/>
      <c r="O116" s="3"/>
      <c r="P116" s="29"/>
    </row>
    <row r="117" spans="1:16" x14ac:dyDescent="0.2">
      <c r="A117" s="3"/>
      <c r="B117" s="35"/>
      <c r="C117" s="35"/>
      <c r="D117" s="4"/>
      <c r="E117" s="4"/>
      <c r="F117" s="9"/>
      <c r="G117" s="6"/>
      <c r="H117" s="5" t="str">
        <f>IF(ISBLANK(G117),"",IF(G117&lt;FutureBuiltZERO!D$14,_xlfn.CEILING.MATH(FutureBuiltZERO!D$14/Inndata!G117-1),0))</f>
        <v/>
      </c>
      <c r="I117" s="5" t="str">
        <f t="shared" si="2"/>
        <v/>
      </c>
      <c r="J117" s="7"/>
      <c r="K117" s="8"/>
      <c r="L117" s="7"/>
      <c r="M117" s="7"/>
      <c r="N117" s="12"/>
      <c r="O117" s="3"/>
      <c r="P117" s="29"/>
    </row>
    <row r="118" spans="1:16" x14ac:dyDescent="0.2">
      <c r="A118" s="3"/>
      <c r="B118" s="35"/>
      <c r="C118" s="35"/>
      <c r="D118" s="4"/>
      <c r="E118" s="4"/>
      <c r="F118" s="9"/>
      <c r="G118" s="6"/>
      <c r="H118" s="5" t="str">
        <f>IF(ISBLANK(G118),"",IF(G118&lt;FutureBuiltZERO!D$14,_xlfn.CEILING.MATH(FutureBuiltZERO!D$14/Inndata!G118-1),0))</f>
        <v/>
      </c>
      <c r="I118" s="5" t="str">
        <f t="shared" si="2"/>
        <v/>
      </c>
      <c r="J118" s="7"/>
      <c r="K118" s="8"/>
      <c r="L118" s="7"/>
      <c r="M118" s="7"/>
      <c r="N118" s="12"/>
      <c r="O118" s="3"/>
      <c r="P118" s="29"/>
    </row>
    <row r="119" spans="1:16" x14ac:dyDescent="0.2">
      <c r="A119" s="3"/>
      <c r="B119" s="35"/>
      <c r="C119" s="35"/>
      <c r="D119" s="4"/>
      <c r="E119" s="4"/>
      <c r="F119" s="9"/>
      <c r="G119" s="6"/>
      <c r="H119" s="5" t="str">
        <f>IF(ISBLANK(G119),"",IF(G119&lt;FutureBuiltZERO!D$14,_xlfn.CEILING.MATH(FutureBuiltZERO!D$14/Inndata!G119-1),0))</f>
        <v/>
      </c>
      <c r="I119" s="5" t="str">
        <f t="shared" si="2"/>
        <v/>
      </c>
      <c r="J119" s="7"/>
      <c r="K119" s="8"/>
      <c r="L119" s="7"/>
      <c r="M119" s="7"/>
      <c r="N119" s="12"/>
      <c r="O119" s="3"/>
      <c r="P119" s="29"/>
    </row>
    <row r="120" spans="1:16" x14ac:dyDescent="0.2">
      <c r="A120" s="3"/>
      <c r="B120" s="35"/>
      <c r="C120" s="35"/>
      <c r="D120" s="4"/>
      <c r="E120" s="4"/>
      <c r="F120" s="9"/>
      <c r="G120" s="6"/>
      <c r="H120" s="5" t="str">
        <f>IF(ISBLANK(G120),"",IF(G120&lt;FutureBuiltZERO!D$14,_xlfn.CEILING.MATH(FutureBuiltZERO!D$14/Inndata!G120-1),0))</f>
        <v/>
      </c>
      <c r="I120" s="5" t="str">
        <f t="shared" si="2"/>
        <v/>
      </c>
      <c r="J120" s="7"/>
      <c r="K120" s="8"/>
      <c r="L120" s="7"/>
      <c r="M120" s="7"/>
      <c r="N120" s="12"/>
      <c r="O120" s="3"/>
      <c r="P120" s="29"/>
    </row>
    <row r="121" spans="1:16" x14ac:dyDescent="0.2">
      <c r="A121" s="3"/>
      <c r="B121" s="35"/>
      <c r="C121" s="35"/>
      <c r="D121" s="4"/>
      <c r="E121" s="4"/>
      <c r="F121" s="9"/>
      <c r="G121" s="6"/>
      <c r="H121" s="5" t="str">
        <f>IF(ISBLANK(G121),"",IF(G121&lt;FutureBuiltZERO!D$14,_xlfn.CEILING.MATH(FutureBuiltZERO!D$14/Inndata!G121-1),0))</f>
        <v/>
      </c>
      <c r="I121" s="5" t="str">
        <f t="shared" si="2"/>
        <v/>
      </c>
      <c r="J121" s="7"/>
      <c r="K121" s="8"/>
      <c r="L121" s="7"/>
      <c r="M121" s="7"/>
      <c r="N121" s="12"/>
      <c r="O121" s="3"/>
      <c r="P121" s="29"/>
    </row>
    <row r="122" spans="1:16" x14ac:dyDescent="0.2">
      <c r="A122" s="3"/>
      <c r="B122" s="35"/>
      <c r="C122" s="35"/>
      <c r="D122" s="4"/>
      <c r="E122" s="4"/>
      <c r="F122" s="9"/>
      <c r="G122" s="6"/>
      <c r="H122" s="5" t="str">
        <f>IF(ISBLANK(G122),"",IF(G122&lt;FutureBuiltZERO!D$14,_xlfn.CEILING.MATH(FutureBuiltZERO!D$14/Inndata!G122-1),0))</f>
        <v/>
      </c>
      <c r="I122" s="5" t="str">
        <f t="shared" si="2"/>
        <v/>
      </c>
      <c r="J122" s="7"/>
      <c r="K122" s="8"/>
      <c r="L122" s="7"/>
      <c r="M122" s="7"/>
      <c r="N122" s="12"/>
      <c r="O122" s="3"/>
      <c r="P122" s="29"/>
    </row>
    <row r="123" spans="1:16" x14ac:dyDescent="0.2">
      <c r="A123" s="3"/>
      <c r="B123" s="35"/>
      <c r="C123" s="35"/>
      <c r="D123" s="4"/>
      <c r="E123" s="4"/>
      <c r="F123" s="9"/>
      <c r="G123" s="6"/>
      <c r="H123" s="5" t="str">
        <f>IF(ISBLANK(G123),"",IF(G123&lt;FutureBuiltZERO!D$14,_xlfn.CEILING.MATH(FutureBuiltZERO!D$14/Inndata!G123-1),0))</f>
        <v/>
      </c>
      <c r="I123" s="5" t="str">
        <f t="shared" si="2"/>
        <v/>
      </c>
      <c r="J123" s="7"/>
      <c r="K123" s="8"/>
      <c r="L123" s="7"/>
      <c r="M123" s="7"/>
      <c r="N123" s="12"/>
      <c r="O123" s="3"/>
      <c r="P123" s="29"/>
    </row>
    <row r="124" spans="1:16" x14ac:dyDescent="0.2">
      <c r="A124" s="3"/>
      <c r="B124" s="35"/>
      <c r="C124" s="35"/>
      <c r="D124" s="4"/>
      <c r="E124" s="4"/>
      <c r="F124" s="9"/>
      <c r="G124" s="6"/>
      <c r="H124" s="5" t="str">
        <f>IF(ISBLANK(G124),"",IF(G124&lt;FutureBuiltZERO!D$14,_xlfn.CEILING.MATH(FutureBuiltZERO!D$14/Inndata!G124-1),0))</f>
        <v/>
      </c>
      <c r="I124" s="5" t="str">
        <f t="shared" si="2"/>
        <v/>
      </c>
      <c r="J124" s="7"/>
      <c r="K124" s="8"/>
      <c r="L124" s="7"/>
      <c r="M124" s="7"/>
      <c r="N124" s="12"/>
      <c r="O124" s="3"/>
      <c r="P124" s="29"/>
    </row>
    <row r="125" spans="1:16" x14ac:dyDescent="0.2">
      <c r="A125" s="3"/>
      <c r="B125" s="35"/>
      <c r="C125" s="35"/>
      <c r="D125" s="4"/>
      <c r="E125" s="4"/>
      <c r="F125" s="9"/>
      <c r="G125" s="6"/>
      <c r="H125" s="5" t="str">
        <f>IF(ISBLANK(G125),"",IF(G125&lt;FutureBuiltZERO!D$14,_xlfn.CEILING.MATH(FutureBuiltZERO!D$14/Inndata!G125-1),0))</f>
        <v/>
      </c>
      <c r="I125" s="5" t="str">
        <f t="shared" si="2"/>
        <v/>
      </c>
      <c r="J125" s="7"/>
      <c r="K125" s="8"/>
      <c r="L125" s="7"/>
      <c r="M125" s="7"/>
      <c r="N125" s="12"/>
      <c r="O125" s="3"/>
      <c r="P125" s="29"/>
    </row>
    <row r="126" spans="1:16" x14ac:dyDescent="0.2">
      <c r="A126" s="3"/>
      <c r="B126" s="35"/>
      <c r="C126" s="35"/>
      <c r="D126" s="4"/>
      <c r="E126" s="4"/>
      <c r="F126" s="9"/>
      <c r="G126" s="6"/>
      <c r="H126" s="5" t="str">
        <f>IF(ISBLANK(G126),"",IF(G126&lt;FutureBuiltZERO!D$14,_xlfn.CEILING.MATH(FutureBuiltZERO!D$14/Inndata!G126-1),0))</f>
        <v/>
      </c>
      <c r="I126" s="5" t="str">
        <f t="shared" si="2"/>
        <v/>
      </c>
      <c r="J126" s="7"/>
      <c r="K126" s="8"/>
      <c r="L126" s="7"/>
      <c r="M126" s="7"/>
      <c r="N126" s="12"/>
      <c r="O126" s="3"/>
      <c r="P126" s="29"/>
    </row>
    <row r="127" spans="1:16" x14ac:dyDescent="0.2">
      <c r="A127" s="3"/>
      <c r="B127" s="35"/>
      <c r="C127" s="35"/>
      <c r="D127" s="4"/>
      <c r="E127" s="4"/>
      <c r="F127" s="9"/>
      <c r="G127" s="6"/>
      <c r="H127" s="5" t="str">
        <f>IF(ISBLANK(G127),"",IF(G127&lt;FutureBuiltZERO!D$14,_xlfn.CEILING.MATH(FutureBuiltZERO!D$14/Inndata!G127-1),0))</f>
        <v/>
      </c>
      <c r="I127" s="5" t="str">
        <f t="shared" si="2"/>
        <v/>
      </c>
      <c r="J127" s="7"/>
      <c r="K127" s="8"/>
      <c r="L127" s="7"/>
      <c r="M127" s="7"/>
      <c r="N127" s="12"/>
      <c r="O127" s="3"/>
      <c r="P127" s="29"/>
    </row>
    <row r="128" spans="1:16" x14ac:dyDescent="0.2">
      <c r="A128" s="3"/>
      <c r="B128" s="35"/>
      <c r="C128" s="35"/>
      <c r="D128" s="4"/>
      <c r="E128" s="4"/>
      <c r="F128" s="9"/>
      <c r="G128" s="6"/>
      <c r="H128" s="5" t="str">
        <f>IF(ISBLANK(G128),"",IF(G128&lt;FutureBuiltZERO!D$14,_xlfn.CEILING.MATH(FutureBuiltZERO!D$14/Inndata!G128-1),0))</f>
        <v/>
      </c>
      <c r="I128" s="5" t="str">
        <f t="shared" si="2"/>
        <v/>
      </c>
      <c r="J128" s="7"/>
      <c r="K128" s="8"/>
      <c r="L128" s="7"/>
      <c r="M128" s="7"/>
      <c r="N128" s="12"/>
      <c r="O128" s="3"/>
      <c r="P128" s="29"/>
    </row>
    <row r="129" spans="1:16" x14ac:dyDescent="0.2">
      <c r="A129" s="3"/>
      <c r="B129" s="35"/>
      <c r="C129" s="35"/>
      <c r="D129" s="4"/>
      <c r="E129" s="4"/>
      <c r="F129" s="9"/>
      <c r="G129" s="6"/>
      <c r="H129" s="5" t="str">
        <f>IF(ISBLANK(G129),"",IF(G129&lt;FutureBuiltZERO!D$14,_xlfn.CEILING.MATH(FutureBuiltZERO!D$14/Inndata!G129-1),0))</f>
        <v/>
      </c>
      <c r="I129" s="5" t="str">
        <f t="shared" si="2"/>
        <v/>
      </c>
      <c r="J129" s="7"/>
      <c r="K129" s="8"/>
      <c r="L129" s="7"/>
      <c r="M129" s="7"/>
      <c r="N129" s="12"/>
      <c r="O129" s="3"/>
      <c r="P129" s="29"/>
    </row>
    <row r="130" spans="1:16" x14ac:dyDescent="0.2">
      <c r="A130" s="3"/>
      <c r="B130" s="35"/>
      <c r="C130" s="35"/>
      <c r="D130" s="4"/>
      <c r="E130" s="4"/>
      <c r="F130" s="9"/>
      <c r="G130" s="6"/>
      <c r="H130" s="5" t="str">
        <f>IF(ISBLANK(G130),"",IF(G130&lt;FutureBuiltZERO!D$14,_xlfn.CEILING.MATH(FutureBuiltZERO!D$14/Inndata!G130-1),0))</f>
        <v/>
      </c>
      <c r="I130" s="5" t="str">
        <f t="shared" si="2"/>
        <v/>
      </c>
      <c r="J130" s="7"/>
      <c r="K130" s="8"/>
      <c r="L130" s="7"/>
      <c r="M130" s="7"/>
      <c r="N130" s="12"/>
      <c r="O130" s="3"/>
      <c r="P130" s="29"/>
    </row>
    <row r="131" spans="1:16" x14ac:dyDescent="0.2">
      <c r="A131" s="3"/>
      <c r="B131" s="35"/>
      <c r="C131" s="35"/>
      <c r="D131" s="4"/>
      <c r="E131" s="4"/>
      <c r="F131" s="9"/>
      <c r="G131" s="6"/>
      <c r="H131" s="5" t="str">
        <f>IF(ISBLANK(G131),"",IF(G131&lt;FutureBuiltZERO!D$14,_xlfn.CEILING.MATH(FutureBuiltZERO!D$14/Inndata!G131-1),0))</f>
        <v/>
      </c>
      <c r="I131" s="5" t="str">
        <f t="shared" si="2"/>
        <v/>
      </c>
      <c r="J131" s="7"/>
      <c r="K131" s="8"/>
      <c r="L131" s="7"/>
      <c r="M131" s="7"/>
      <c r="N131" s="12"/>
      <c r="O131" s="3"/>
      <c r="P131" s="29"/>
    </row>
    <row r="132" spans="1:16" x14ac:dyDescent="0.2">
      <c r="A132" s="3"/>
      <c r="B132" s="35"/>
      <c r="C132" s="35"/>
      <c r="D132" s="4"/>
      <c r="E132" s="4"/>
      <c r="F132" s="9"/>
      <c r="G132" s="6"/>
      <c r="H132" s="5" t="str">
        <f>IF(ISBLANK(G132),"",IF(G132&lt;FutureBuiltZERO!D$14,_xlfn.CEILING.MATH(FutureBuiltZERO!D$14/Inndata!G132-1),0))</f>
        <v/>
      </c>
      <c r="I132" s="5" t="str">
        <f t="shared" si="2"/>
        <v/>
      </c>
      <c r="J132" s="7"/>
      <c r="K132" s="8"/>
      <c r="L132" s="7"/>
      <c r="M132" s="7"/>
      <c r="N132" s="12"/>
      <c r="O132" s="3"/>
      <c r="P132" s="29"/>
    </row>
    <row r="133" spans="1:16" x14ac:dyDescent="0.2">
      <c r="A133" s="3"/>
      <c r="B133" s="35"/>
      <c r="C133" s="35"/>
      <c r="D133" s="4"/>
      <c r="E133" s="4"/>
      <c r="F133" s="9"/>
      <c r="G133" s="6"/>
      <c r="H133" s="5" t="str">
        <f>IF(ISBLANK(G133),"",IF(G133&lt;FutureBuiltZERO!D$14,_xlfn.CEILING.MATH(FutureBuiltZERO!D$14/Inndata!G133-1),0))</f>
        <v/>
      </c>
      <c r="I133" s="5" t="str">
        <f t="shared" si="2"/>
        <v/>
      </c>
      <c r="J133" s="7"/>
      <c r="K133" s="8"/>
      <c r="L133" s="7"/>
      <c r="M133" s="7"/>
      <c r="N133" s="12"/>
      <c r="O133" s="3"/>
      <c r="P133" s="29"/>
    </row>
    <row r="134" spans="1:16" x14ac:dyDescent="0.2">
      <c r="A134" s="3"/>
      <c r="B134" s="35"/>
      <c r="C134" s="35"/>
      <c r="D134" s="4"/>
      <c r="E134" s="4"/>
      <c r="F134" s="9"/>
      <c r="G134" s="6"/>
      <c r="H134" s="5" t="str">
        <f>IF(ISBLANK(G134),"",IF(G134&lt;FutureBuiltZERO!D$14,_xlfn.CEILING.MATH(FutureBuiltZERO!D$14/Inndata!G134-1),0))</f>
        <v/>
      </c>
      <c r="I134" s="5" t="str">
        <f t="shared" si="2"/>
        <v/>
      </c>
      <c r="J134" s="7"/>
      <c r="K134" s="8"/>
      <c r="L134" s="7"/>
      <c r="M134" s="7"/>
      <c r="N134" s="12"/>
      <c r="O134" s="3"/>
      <c r="P134" s="29"/>
    </row>
    <row r="135" spans="1:16" x14ac:dyDescent="0.2">
      <c r="A135" s="3"/>
      <c r="B135" s="35"/>
      <c r="C135" s="35"/>
      <c r="D135" s="4"/>
      <c r="E135" s="4"/>
      <c r="F135" s="9"/>
      <c r="G135" s="6"/>
      <c r="H135" s="5" t="str">
        <f>IF(ISBLANK(G135),"",IF(G135&lt;FutureBuiltZERO!D$14,_xlfn.CEILING.MATH(FutureBuiltZERO!D$14/Inndata!G135-1),0))</f>
        <v/>
      </c>
      <c r="I135" s="5" t="str">
        <f t="shared" si="2"/>
        <v/>
      </c>
      <c r="J135" s="7"/>
      <c r="K135" s="8"/>
      <c r="L135" s="7"/>
      <c r="M135" s="7"/>
      <c r="N135" s="12"/>
      <c r="O135" s="3"/>
      <c r="P135" s="29"/>
    </row>
    <row r="136" spans="1:16" x14ac:dyDescent="0.2">
      <c r="A136" s="3"/>
      <c r="B136" s="35"/>
      <c r="C136" s="35"/>
      <c r="D136" s="4"/>
      <c r="E136" s="4"/>
      <c r="F136" s="9"/>
      <c r="G136" s="6"/>
      <c r="H136" s="5" t="str">
        <f>IF(ISBLANK(G136),"",IF(G136&lt;FutureBuiltZERO!D$14,_xlfn.CEILING.MATH(FutureBuiltZERO!D$14/Inndata!G136-1),0))</f>
        <v/>
      </c>
      <c r="I136" s="5" t="str">
        <f t="shared" si="2"/>
        <v/>
      </c>
      <c r="J136" s="7"/>
      <c r="K136" s="8"/>
      <c r="L136" s="7"/>
      <c r="M136" s="7"/>
      <c r="N136" s="12"/>
      <c r="O136" s="3"/>
      <c r="P136" s="29"/>
    </row>
    <row r="137" spans="1:16" x14ac:dyDescent="0.2">
      <c r="A137" s="3"/>
      <c r="B137" s="35"/>
      <c r="C137" s="35"/>
      <c r="D137" s="4"/>
      <c r="E137" s="4"/>
      <c r="F137" s="9"/>
      <c r="G137" s="6"/>
      <c r="H137" s="5" t="str">
        <f>IF(ISBLANK(G137),"",IF(G137&lt;FutureBuiltZERO!D$14,_xlfn.CEILING.MATH(FutureBuiltZERO!D$14/Inndata!G137-1),0))</f>
        <v/>
      </c>
      <c r="I137" s="5" t="str">
        <f t="shared" si="2"/>
        <v/>
      </c>
      <c r="J137" s="7"/>
      <c r="K137" s="8"/>
      <c r="L137" s="7"/>
      <c r="M137" s="7"/>
      <c r="N137" s="12"/>
      <c r="O137" s="3"/>
      <c r="P137" s="29"/>
    </row>
    <row r="138" spans="1:16" x14ac:dyDescent="0.2">
      <c r="A138" s="3"/>
      <c r="B138" s="35"/>
      <c r="C138" s="35"/>
      <c r="D138" s="4"/>
      <c r="E138" s="4"/>
      <c r="F138" s="9"/>
      <c r="G138" s="6"/>
      <c r="H138" s="5" t="str">
        <f>IF(ISBLANK(G138),"",IF(G138&lt;FutureBuiltZERO!D$14,_xlfn.CEILING.MATH(FutureBuiltZERO!D$14/Inndata!G138-1),0))</f>
        <v/>
      </c>
      <c r="I138" s="5" t="str">
        <f t="shared" si="2"/>
        <v/>
      </c>
      <c r="J138" s="7"/>
      <c r="K138" s="8"/>
      <c r="L138" s="7"/>
      <c r="M138" s="7"/>
      <c r="N138" s="12"/>
      <c r="O138" s="3"/>
      <c r="P138" s="29"/>
    </row>
    <row r="139" spans="1:16" x14ac:dyDescent="0.2">
      <c r="A139" s="3"/>
      <c r="B139" s="35"/>
      <c r="C139" s="35"/>
      <c r="D139" s="4"/>
      <c r="E139" s="4"/>
      <c r="F139" s="9"/>
      <c r="G139" s="6"/>
      <c r="H139" s="5" t="str">
        <f>IF(ISBLANK(G139),"",IF(G139&lt;FutureBuiltZERO!D$14,_xlfn.CEILING.MATH(FutureBuiltZERO!D$14/Inndata!G139-1),0))</f>
        <v/>
      </c>
      <c r="I139" s="5" t="str">
        <f t="shared" si="2"/>
        <v/>
      </c>
      <c r="J139" s="7"/>
      <c r="K139" s="8"/>
      <c r="L139" s="7"/>
      <c r="M139" s="7"/>
      <c r="N139" s="12"/>
      <c r="O139" s="3"/>
      <c r="P139" s="29"/>
    </row>
    <row r="140" spans="1:16" x14ac:dyDescent="0.2">
      <c r="A140" s="3"/>
      <c r="B140" s="35"/>
      <c r="C140" s="35"/>
      <c r="D140" s="4"/>
      <c r="E140" s="4"/>
      <c r="F140" s="9"/>
      <c r="G140" s="6"/>
      <c r="H140" s="5" t="str">
        <f>IF(ISBLANK(G140),"",IF(G140&lt;FutureBuiltZERO!D$14,_xlfn.CEILING.MATH(FutureBuiltZERO!D$14/Inndata!G140-1),0))</f>
        <v/>
      </c>
      <c r="I140" s="5" t="str">
        <f t="shared" si="2"/>
        <v/>
      </c>
      <c r="J140" s="7"/>
      <c r="K140" s="8"/>
      <c r="L140" s="7"/>
      <c r="M140" s="7"/>
      <c r="N140" s="12"/>
      <c r="O140" s="3"/>
      <c r="P140" s="29"/>
    </row>
    <row r="141" spans="1:16" x14ac:dyDescent="0.2">
      <c r="A141" s="3"/>
      <c r="B141" s="35"/>
      <c r="C141" s="35"/>
      <c r="D141" s="4"/>
      <c r="E141" s="4"/>
      <c r="F141" s="9"/>
      <c r="G141" s="6"/>
      <c r="H141" s="5" t="str">
        <f>IF(ISBLANK(G141),"",IF(G141&lt;FutureBuiltZERO!D$14,_xlfn.CEILING.MATH(FutureBuiltZERO!D$14/Inndata!G141-1),0))</f>
        <v/>
      </c>
      <c r="I141" s="5" t="str">
        <f t="shared" si="2"/>
        <v/>
      </c>
      <c r="J141" s="7"/>
      <c r="K141" s="8"/>
      <c r="L141" s="7"/>
      <c r="M141" s="7"/>
      <c r="N141" s="12"/>
      <c r="O141" s="3"/>
      <c r="P141" s="29"/>
    </row>
    <row r="142" spans="1:16" x14ac:dyDescent="0.2">
      <c r="A142" s="3"/>
      <c r="B142" s="35"/>
      <c r="C142" s="35"/>
      <c r="D142" s="4"/>
      <c r="E142" s="4"/>
      <c r="F142" s="9"/>
      <c r="G142" s="6"/>
      <c r="H142" s="5" t="str">
        <f>IF(ISBLANK(G142),"",IF(G142&lt;FutureBuiltZERO!D$14,_xlfn.CEILING.MATH(FutureBuiltZERO!D$14/Inndata!G142-1),0))</f>
        <v/>
      </c>
      <c r="I142" s="5" t="str">
        <f t="shared" si="2"/>
        <v/>
      </c>
      <c r="J142" s="7"/>
      <c r="K142" s="8"/>
      <c r="L142" s="7"/>
      <c r="M142" s="7"/>
      <c r="N142" s="12"/>
      <c r="O142" s="3"/>
      <c r="P142" s="29"/>
    </row>
    <row r="143" spans="1:16" x14ac:dyDescent="0.2">
      <c r="A143" s="3"/>
      <c r="B143" s="35"/>
      <c r="C143" s="35"/>
      <c r="D143" s="4"/>
      <c r="E143" s="4"/>
      <c r="F143" s="9"/>
      <c r="G143" s="6"/>
      <c r="H143" s="5" t="str">
        <f>IF(ISBLANK(G143),"",IF(G143&lt;FutureBuiltZERO!D$14,_xlfn.CEILING.MATH(FutureBuiltZERO!D$14/Inndata!G143-1),0))</f>
        <v/>
      </c>
      <c r="I143" s="5" t="str">
        <f t="shared" si="2"/>
        <v/>
      </c>
      <c r="J143" s="7"/>
      <c r="K143" s="8"/>
      <c r="L143" s="7"/>
      <c r="M143" s="7"/>
      <c r="N143" s="12"/>
      <c r="O143" s="3"/>
      <c r="P143" s="29"/>
    </row>
    <row r="144" spans="1:16" x14ac:dyDescent="0.2">
      <c r="A144" s="3"/>
      <c r="B144" s="35"/>
      <c r="C144" s="35"/>
      <c r="D144" s="4"/>
      <c r="E144" s="4"/>
      <c r="F144" s="9"/>
      <c r="G144" s="6"/>
      <c r="H144" s="5" t="str">
        <f>IF(ISBLANK(G144),"",IF(G144&lt;FutureBuiltZERO!D$14,_xlfn.CEILING.MATH(FutureBuiltZERO!D$14/Inndata!G144-1),0))</f>
        <v/>
      </c>
      <c r="I144" s="5" t="str">
        <f t="shared" si="2"/>
        <v/>
      </c>
      <c r="J144" s="7"/>
      <c r="K144" s="8"/>
      <c r="L144" s="7"/>
      <c r="M144" s="7"/>
      <c r="N144" s="12"/>
      <c r="O144" s="3"/>
      <c r="P144" s="29"/>
    </row>
    <row r="145" spans="1:16" x14ac:dyDescent="0.2">
      <c r="A145" s="3"/>
      <c r="B145" s="35"/>
      <c r="C145" s="35"/>
      <c r="D145" s="4"/>
      <c r="E145" s="4"/>
      <c r="F145" s="9"/>
      <c r="G145" s="6"/>
      <c r="H145" s="5" t="str">
        <f>IF(ISBLANK(G145),"",IF(G145&lt;FutureBuiltZERO!D$14,_xlfn.CEILING.MATH(FutureBuiltZERO!D$14/Inndata!G145-1),0))</f>
        <v/>
      </c>
      <c r="I145" s="5" t="str">
        <f t="shared" si="2"/>
        <v/>
      </c>
      <c r="J145" s="7"/>
      <c r="K145" s="8"/>
      <c r="L145" s="7"/>
      <c r="M145" s="7"/>
      <c r="N145" s="12"/>
      <c r="O145" s="3"/>
      <c r="P145" s="29"/>
    </row>
    <row r="146" spans="1:16" x14ac:dyDescent="0.2">
      <c r="A146" s="3"/>
      <c r="B146" s="35"/>
      <c r="C146" s="35"/>
      <c r="D146" s="4"/>
      <c r="E146" s="4"/>
      <c r="F146" s="9"/>
      <c r="G146" s="6"/>
      <c r="H146" s="5" t="str">
        <f>IF(ISBLANK(G146),"",IF(G146&lt;FutureBuiltZERO!D$14,_xlfn.CEILING.MATH(FutureBuiltZERO!D$14/Inndata!G146-1),0))</f>
        <v/>
      </c>
      <c r="I146" s="5" t="str">
        <f t="shared" si="2"/>
        <v/>
      </c>
      <c r="J146" s="7"/>
      <c r="K146" s="8"/>
      <c r="L146" s="7"/>
      <c r="M146" s="7"/>
      <c r="N146" s="12"/>
      <c r="O146" s="3"/>
      <c r="P146" s="29"/>
    </row>
    <row r="147" spans="1:16" x14ac:dyDescent="0.2">
      <c r="A147" s="3"/>
      <c r="B147" s="35"/>
      <c r="C147" s="35"/>
      <c r="D147" s="4"/>
      <c r="E147" s="4"/>
      <c r="F147" s="9"/>
      <c r="G147" s="6"/>
      <c r="H147" s="5" t="str">
        <f>IF(ISBLANK(G147),"",IF(G147&lt;FutureBuiltZERO!D$14,_xlfn.CEILING.MATH(FutureBuiltZERO!D$14/Inndata!G147-1),0))</f>
        <v/>
      </c>
      <c r="I147" s="5" t="str">
        <f t="shared" si="2"/>
        <v/>
      </c>
      <c r="J147" s="7"/>
      <c r="K147" s="8"/>
      <c r="L147" s="7"/>
      <c r="M147" s="7"/>
      <c r="N147" s="12"/>
      <c r="O147" s="3"/>
      <c r="P147" s="29"/>
    </row>
    <row r="148" spans="1:16" x14ac:dyDescent="0.2">
      <c r="A148" s="3"/>
      <c r="B148" s="35"/>
      <c r="C148" s="35"/>
      <c r="D148" s="4"/>
      <c r="E148" s="4"/>
      <c r="F148" s="9"/>
      <c r="G148" s="6"/>
      <c r="H148" s="5" t="str">
        <f>IF(ISBLANK(G148),"",IF(G148&lt;FutureBuiltZERO!D$14,_xlfn.CEILING.MATH(FutureBuiltZERO!D$14/Inndata!G148-1),0))</f>
        <v/>
      </c>
      <c r="I148" s="5" t="str">
        <f t="shared" si="2"/>
        <v/>
      </c>
      <c r="J148" s="7"/>
      <c r="K148" s="8"/>
      <c r="L148" s="7"/>
      <c r="M148" s="7"/>
      <c r="N148" s="12"/>
      <c r="O148" s="3"/>
      <c r="P148" s="29"/>
    </row>
    <row r="149" spans="1:16" x14ac:dyDescent="0.2">
      <c r="A149" s="3"/>
      <c r="B149" s="35"/>
      <c r="C149" s="35"/>
      <c r="D149" s="4"/>
      <c r="E149" s="4"/>
      <c r="F149" s="9"/>
      <c r="G149" s="6"/>
      <c r="H149" s="5" t="str">
        <f>IF(ISBLANK(G149),"",IF(G149&lt;FutureBuiltZERO!D$14,_xlfn.CEILING.MATH(FutureBuiltZERO!D$14/Inndata!G149-1),0))</f>
        <v/>
      </c>
      <c r="I149" s="5" t="str">
        <f t="shared" si="2"/>
        <v/>
      </c>
      <c r="J149" s="7"/>
      <c r="K149" s="8"/>
      <c r="L149" s="7"/>
      <c r="M149" s="7"/>
      <c r="N149" s="12"/>
      <c r="O149" s="3"/>
      <c r="P149" s="29"/>
    </row>
    <row r="150" spans="1:16" x14ac:dyDescent="0.2">
      <c r="A150" s="3"/>
      <c r="B150" s="35"/>
      <c r="C150" s="35"/>
      <c r="D150" s="4"/>
      <c r="E150" s="4"/>
      <c r="F150" s="9"/>
      <c r="G150" s="6"/>
      <c r="H150" s="5" t="str">
        <f>IF(ISBLANK(G150),"",IF(G150&lt;FutureBuiltZERO!D$14,_xlfn.CEILING.MATH(FutureBuiltZERO!D$14/Inndata!G150-1),0))</f>
        <v/>
      </c>
      <c r="I150" s="5" t="str">
        <f t="shared" si="2"/>
        <v/>
      </c>
      <c r="J150" s="7"/>
      <c r="K150" s="8"/>
      <c r="L150" s="7"/>
      <c r="M150" s="7"/>
      <c r="N150" s="12"/>
      <c r="O150" s="3"/>
      <c r="P150" s="29"/>
    </row>
    <row r="151" spans="1:16" x14ac:dyDescent="0.2">
      <c r="A151" s="3"/>
      <c r="B151" s="35"/>
      <c r="C151" s="35"/>
      <c r="D151" s="4"/>
      <c r="E151" s="4"/>
      <c r="F151" s="9"/>
      <c r="G151" s="6"/>
      <c r="H151" s="5" t="str">
        <f>IF(ISBLANK(G151),"",IF(G151&lt;FutureBuiltZERO!D$14,_xlfn.CEILING.MATH(FutureBuiltZERO!D$14/Inndata!G151-1),0))</f>
        <v/>
      </c>
      <c r="I151" s="5" t="str">
        <f t="shared" si="2"/>
        <v/>
      </c>
      <c r="J151" s="7"/>
      <c r="K151" s="8"/>
      <c r="L151" s="7"/>
      <c r="M151" s="7"/>
      <c r="N151" s="12"/>
      <c r="O151" s="3"/>
      <c r="P151" s="29"/>
    </row>
  </sheetData>
  <sheetProtection algorithmName="SHA-512" hashValue="FA/UWG8nckEy+2WDCoghi/U5Q2Ygo/tvoi7s8yLIfiiyk8VQDZoMZjTDpOAoUHdm/mBwMUUoWxMShAyiUpneYg==" saltValue="eITN2uzNYj85tCBLfg6coQ==" spinCount="100000" sheet="1" formatCells="0" formatColumns="0" formatRows="0" selectLockedCells="1" sort="0" autoFilter="0" pivotTables="0"/>
  <mergeCells count="8">
    <mergeCell ref="N3:P3"/>
    <mergeCell ref="A1:C1"/>
    <mergeCell ref="K2:M2"/>
    <mergeCell ref="F2:J2"/>
    <mergeCell ref="A2:C2"/>
    <mergeCell ref="D2:E2"/>
    <mergeCell ref="D1:P1"/>
    <mergeCell ref="N2:P2"/>
  </mergeCells>
  <conditionalFormatting sqref="N152:O1048576 O5:P151">
    <cfRule type="cellIs" dxfId="12" priority="9" operator="equal">
      <formula>"Nei"</formula>
    </cfRule>
    <cfRule type="cellIs" dxfId="11" priority="10" operator="equal">
      <formula>"Ja"</formula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  <cfRule type="iconSet" priority="12">
      <iconSet>
        <cfvo type="percent" val="0"/>
        <cfvo type="percent" val="33"/>
        <cfvo type="percent" val="67"/>
      </iconSet>
    </cfRule>
  </conditionalFormatting>
  <conditionalFormatting sqref="A5:M151 O5:P151">
    <cfRule type="containsBlanks" dxfId="10" priority="13">
      <formula>LEN(TRIM(A5))=0</formula>
    </cfRule>
  </conditionalFormatting>
  <conditionalFormatting sqref="N5:N151">
    <cfRule type="cellIs" dxfId="9" priority="1" operator="equal">
      <formula>"Nei"</formula>
    </cfRule>
    <cfRule type="cellIs" dxfId="8" priority="2" operator="equal">
      <formula>"Ja"</formula>
    </cfRule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  <cfRule type="iconSet" priority="4">
      <iconSet>
        <cfvo type="percent" val="0"/>
        <cfvo type="percent" val="33"/>
        <cfvo type="percent" val="67"/>
      </iconSet>
    </cfRule>
  </conditionalFormatting>
  <conditionalFormatting sqref="N5:N151">
    <cfRule type="containsBlanks" dxfId="7" priority="5">
      <formula>LEN(TRIM(N5))=0</formula>
    </cfRule>
  </conditionalFormatting>
  <dataValidations disablePrompts="1" xWindow="1418" yWindow="309" count="5">
    <dataValidation type="list" allowBlank="1" showInputMessage="1" showErrorMessage="1" sqref="P37:P151 N152:O1048576" xr:uid="{00000000-0002-0000-0100-000000000000}">
      <formula1>"Ja,Nei"</formula1>
    </dataValidation>
    <dataValidation type="list" allowBlank="1" showInputMessage="1" showErrorMessage="1" prompt="Er produktet del av energiproduserende utstyr, f.eks. solceller?" sqref="P5:P36" xr:uid="{00000000-0002-0000-0100-000001000000}">
      <formula1>"Ja,Nei"</formula1>
    </dataValidation>
    <dataValidation type="decimal" allowBlank="1" showInputMessage="1" showErrorMessage="1" errorTitle="Ugyldig verdi" error="Verdien må være mellom 0 og 100%." sqref="K5:M151" xr:uid="{00000000-0002-0000-0100-000002000000}">
      <formula1>0</formula1>
      <formula2>1</formula2>
    </dataValidation>
    <dataValidation type="list" allowBlank="1" showInputMessage="1" showErrorMessage="1" prompt="Ombrukbarhet må være dokumentert etter FutureBuilt's kriterier for sirkulære bygg." sqref="O5:O151" xr:uid="{00000000-0002-0000-0100-000003000000}">
      <formula1>"Ja,Nei"</formula1>
    </dataValidation>
    <dataValidation type="list" allowBlank="1" showInputMessage="1" showErrorMessage="1" prompt="Produktet er tidligere brukt i en annen bygning eller liknende." sqref="N5:N151" xr:uid="{00000000-0002-0000-0100-000004000000}">
      <formula1>"Ja,Nei"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39997558519241921"/>
  </sheetPr>
  <dimension ref="A1:X152"/>
  <sheetViews>
    <sheetView zoomScale="85" zoomScaleNormal="85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3" sqref="L3"/>
    </sheetView>
  </sheetViews>
  <sheetFormatPr baseColWidth="10" defaultColWidth="8.83203125" defaultRowHeight="15" x14ac:dyDescent="0.2"/>
  <cols>
    <col min="1" max="1" width="11.6640625" bestFit="1" customWidth="1"/>
    <col min="2" max="2" width="17.83203125" style="31" bestFit="1" customWidth="1"/>
    <col min="3" max="3" width="50.6640625" style="31" customWidth="1"/>
    <col min="4" max="4" width="10.1640625" style="120" customWidth="1"/>
    <col min="5" max="5" width="17" bestFit="1" customWidth="1"/>
    <col min="6" max="6" width="13.6640625" bestFit="1" customWidth="1"/>
    <col min="7" max="7" width="10.83203125" bestFit="1" customWidth="1"/>
    <col min="8" max="8" width="10.5" bestFit="1" customWidth="1"/>
    <col min="9" max="9" width="16.5" bestFit="1" customWidth="1"/>
    <col min="10" max="10" width="18.6640625" bestFit="1" customWidth="1"/>
    <col min="11" max="11" width="17" style="232" bestFit="1" customWidth="1"/>
    <col min="12" max="12" width="15.33203125" bestFit="1" customWidth="1"/>
    <col min="13" max="17" width="15.33203125" customWidth="1"/>
    <col min="18" max="18" width="15.33203125" style="232" customWidth="1"/>
    <col min="19" max="20" width="15.33203125" customWidth="1"/>
    <col min="23" max="23" width="20.5" customWidth="1"/>
    <col min="24" max="24" width="18.6640625" customWidth="1"/>
  </cols>
  <sheetData>
    <row r="1" spans="1:24" s="44" customFormat="1" ht="20" thickBot="1" x14ac:dyDescent="0.3">
      <c r="A1" s="335" t="s">
        <v>19</v>
      </c>
      <c r="B1" s="336"/>
      <c r="C1" s="337"/>
      <c r="D1" s="257"/>
      <c r="E1" s="335" t="s">
        <v>20</v>
      </c>
      <c r="F1" s="336"/>
      <c r="G1" s="336"/>
      <c r="H1" s="336"/>
      <c r="I1" s="336"/>
      <c r="J1" s="337"/>
      <c r="K1" s="335" t="s">
        <v>31</v>
      </c>
      <c r="L1" s="336"/>
      <c r="M1" s="336"/>
      <c r="N1" s="336"/>
      <c r="O1" s="336"/>
      <c r="P1" s="336"/>
      <c r="Q1" s="337"/>
      <c r="R1" s="335" t="s">
        <v>60</v>
      </c>
      <c r="S1" s="336"/>
      <c r="T1" s="337"/>
      <c r="W1" s="341" t="s">
        <v>157</v>
      </c>
      <c r="X1" s="342"/>
    </row>
    <row r="2" spans="1:24" ht="16" thickBot="1" x14ac:dyDescent="0.25">
      <c r="A2" s="258"/>
      <c r="B2" s="259" t="s">
        <v>80</v>
      </c>
      <c r="C2" s="260">
        <f>SUM(E3:N3,P3:T3)</f>
        <v>161301.76663299999</v>
      </c>
      <c r="D2" s="261"/>
      <c r="E2" s="262" t="s">
        <v>22</v>
      </c>
      <c r="F2" s="262" t="s">
        <v>23</v>
      </c>
      <c r="G2" s="333" t="s">
        <v>26</v>
      </c>
      <c r="H2" s="340"/>
      <c r="I2" s="340"/>
      <c r="J2" s="334"/>
      <c r="K2" s="333" t="s">
        <v>33</v>
      </c>
      <c r="L2" s="340"/>
      <c r="M2" s="340"/>
      <c r="N2" s="334"/>
      <c r="O2" s="263" t="s">
        <v>224</v>
      </c>
      <c r="P2" s="333" t="s">
        <v>223</v>
      </c>
      <c r="Q2" s="334"/>
      <c r="R2" s="333" t="s">
        <v>34</v>
      </c>
      <c r="S2" s="334"/>
      <c r="T2" s="262" t="s">
        <v>35</v>
      </c>
      <c r="W2" s="262" t="s">
        <v>22</v>
      </c>
      <c r="X2" s="262" t="s">
        <v>158</v>
      </c>
    </row>
    <row r="3" spans="1:24" s="122" customFormat="1" x14ac:dyDescent="0.2">
      <c r="A3" s="338" t="s">
        <v>66</v>
      </c>
      <c r="B3" s="338"/>
      <c r="C3" s="338"/>
      <c r="D3" s="264" t="s">
        <v>65</v>
      </c>
      <c r="E3" s="121">
        <f t="array" ref="E3">SUM(IFERROR(E6:E152,0))</f>
        <v>21600</v>
      </c>
      <c r="F3" s="121">
        <f t="array" ref="F3">SUM(IFERROR(F6:F152,0))</f>
        <v>1800</v>
      </c>
      <c r="G3" s="121">
        <f t="array" ref="G3">SUM(IFERROR(G6:G152,0))</f>
        <v>3200</v>
      </c>
      <c r="H3" s="121">
        <f t="array" ref="H3">SUM(IFERROR(H6:H152,0))</f>
        <v>180</v>
      </c>
      <c r="I3" s="121">
        <f t="array" ref="I3">SUM(IFERROR(I6:I152,0))</f>
        <v>16315.911674999999</v>
      </c>
      <c r="J3" s="121">
        <f t="array" ref="J3">SUM(IFERROR(J6:J152,0))</f>
        <v>26105.45868</v>
      </c>
      <c r="K3" s="228">
        <f t="array" ref="K3">SUM(IFERROR(K6:K152,0))</f>
        <v>8976</v>
      </c>
      <c r="L3" s="121">
        <f t="array" ref="L3">SUM(IFERROR(L6:L152,0))</f>
        <v>564.29999999999995</v>
      </c>
      <c r="M3" s="121">
        <f t="array" ref="M3">SUM(IFERROR(M6:M152,0))</f>
        <v>24736.717500000006</v>
      </c>
      <c r="N3" s="121">
        <f t="array" ref="N3">SUM(IFERROR(N6:N152,0))</f>
        <v>39578.748000000007</v>
      </c>
      <c r="O3" s="246">
        <f t="array" ref="O3">SUM(IFERROR(O6:O152,0))</f>
        <v>-303393.09999999998</v>
      </c>
      <c r="P3" s="121">
        <f t="array" ref="P3">SUM(IFERROR(P6:P152,0))</f>
        <v>-72220.249830000015</v>
      </c>
      <c r="Q3" s="121">
        <f t="array" ref="Q3">SUM(IFERROR(Q6:Q152,0))</f>
        <v>-900</v>
      </c>
      <c r="R3" s="228">
        <f t="array" ref="R3">SUM(IFERROR(R6:R152,0))</f>
        <v>35524.954080000003</v>
      </c>
      <c r="S3" s="121">
        <f t="array" ref="S3">SUM(IFERROR(S6:S152,0))</f>
        <v>56839.926528000004</v>
      </c>
      <c r="T3" s="121">
        <f t="array" ref="T3">SUM(IFERROR(T6:T152,0))</f>
        <v>-1000</v>
      </c>
      <c r="W3" s="121">
        <f t="array" ref="W3">SUM(IFERROR(W6:W152,0))</f>
        <v>21600</v>
      </c>
      <c r="X3" s="121">
        <f t="array" ref="X3">SUM(IFERROR(X6:X152,0))</f>
        <v>18590.000000000004</v>
      </c>
    </row>
    <row r="4" spans="1:24" s="123" customFormat="1" x14ac:dyDescent="0.2">
      <c r="A4" s="339"/>
      <c r="B4" s="339"/>
      <c r="C4" s="339"/>
      <c r="D4" s="265"/>
      <c r="E4" s="267" t="s">
        <v>194</v>
      </c>
      <c r="F4" s="267" t="s">
        <v>21</v>
      </c>
      <c r="G4" s="268" t="s">
        <v>14</v>
      </c>
      <c r="H4" s="268" t="s">
        <v>14</v>
      </c>
      <c r="I4" s="268" t="s">
        <v>14</v>
      </c>
      <c r="J4" s="268" t="s">
        <v>14</v>
      </c>
      <c r="K4" s="269" t="s">
        <v>14</v>
      </c>
      <c r="L4" s="268" t="s">
        <v>14</v>
      </c>
      <c r="M4" s="268" t="s">
        <v>14</v>
      </c>
      <c r="N4" s="268" t="s">
        <v>14</v>
      </c>
      <c r="O4" s="268" t="s">
        <v>14</v>
      </c>
      <c r="P4" s="268" t="s">
        <v>14</v>
      </c>
      <c r="Q4" s="268" t="s">
        <v>14</v>
      </c>
      <c r="R4" s="269" t="s">
        <v>14</v>
      </c>
      <c r="S4" s="268" t="s">
        <v>14</v>
      </c>
      <c r="T4" s="268" t="s">
        <v>14</v>
      </c>
      <c r="W4" s="343" t="s">
        <v>24</v>
      </c>
      <c r="X4" s="332" t="s">
        <v>159</v>
      </c>
    </row>
    <row r="5" spans="1:24" s="123" customFormat="1" x14ac:dyDescent="0.2">
      <c r="A5" s="124" t="s">
        <v>1</v>
      </c>
      <c r="B5" s="124" t="s">
        <v>2</v>
      </c>
      <c r="C5" s="124" t="s">
        <v>0</v>
      </c>
      <c r="D5" s="266" t="s">
        <v>65</v>
      </c>
      <c r="E5" s="124" t="s">
        <v>24</v>
      </c>
      <c r="F5" s="124" t="s">
        <v>25</v>
      </c>
      <c r="G5" s="124" t="s">
        <v>24</v>
      </c>
      <c r="H5" s="124" t="s">
        <v>25</v>
      </c>
      <c r="I5" s="124" t="s">
        <v>27</v>
      </c>
      <c r="J5" s="124" t="s">
        <v>28</v>
      </c>
      <c r="K5" s="229" t="s">
        <v>24</v>
      </c>
      <c r="L5" s="124" t="s">
        <v>25</v>
      </c>
      <c r="M5" s="124" t="s">
        <v>27</v>
      </c>
      <c r="N5" s="124" t="s">
        <v>28</v>
      </c>
      <c r="O5" s="125" t="s">
        <v>29</v>
      </c>
      <c r="P5" s="124" t="s">
        <v>32</v>
      </c>
      <c r="Q5" s="124" t="s">
        <v>30</v>
      </c>
      <c r="R5" s="229" t="s">
        <v>27</v>
      </c>
      <c r="S5" s="124" t="s">
        <v>28</v>
      </c>
      <c r="T5" s="124" t="s">
        <v>82</v>
      </c>
      <c r="W5" s="343"/>
      <c r="X5" s="332"/>
    </row>
    <row r="6" spans="1:24" s="132" customFormat="1" x14ac:dyDescent="0.2">
      <c r="A6" s="126">
        <f>Inndata!A5</f>
        <v>211</v>
      </c>
      <c r="B6" s="126" t="str">
        <f>Inndata!B5</f>
        <v>Et normalt produkt</v>
      </c>
      <c r="C6" s="126" t="str">
        <f>Inndata!C5</f>
        <v>Et tilfeldig treprodukt</v>
      </c>
      <c r="D6" s="127">
        <f t="array" ref="D6">SUM(IFERROR(E6:N6,0))+SUM(IFERROR(P6:T6,0))</f>
        <v>17429.27175</v>
      </c>
      <c r="E6" s="128">
        <f>Inndata!D5*IF(Inndata!N5="Ja",0.2,1)</f>
        <v>10000</v>
      </c>
      <c r="F6" s="128">
        <f>Inndata!E5</f>
        <v>300</v>
      </c>
      <c r="G6" s="129">
        <f>Inndata!D5*Inndata!J5</f>
        <v>1000</v>
      </c>
      <c r="H6" s="129">
        <f>Inndata!E5*Inndata!J5</f>
        <v>30</v>
      </c>
      <c r="I6" s="130">
        <f>IF(E6=0,"",(IF(FutureBuiltZERO!D$26="",1-FutureBuiltZERO!D$28,1-FutureBuiltZERO!D$26)*Inndata!F5*Inndata!J5*Inndata!K5*FutureBuiltZERO!$V$10))</f>
        <v>8899.75</v>
      </c>
      <c r="J6" s="130">
        <f>IF(E6=0,"",(IF(FutureBuiltZERO!D$26="",1-FutureBuiltZERO!D$28,1-FutureBuiltZERO!D$26)*Inndata!F5*Inndata!J5*Inndata!L5*FutureBuiltZERO!$V$11))</f>
        <v>0</v>
      </c>
      <c r="K6" s="230">
        <f>Inndata!H5*Inndata!D5*(1+Inndata!J5)*IF(Inndata!P5="Ja",FutureBuiltZERO!$W$7,FutureBuiltZERO!$W$6)</f>
        <v>6269.9999999999991</v>
      </c>
      <c r="L6" s="130">
        <f>Inndata!H5*Inndata!E5*(1+Inndata!J5)*FutureBuiltZERO!$W$6</f>
        <v>188.1</v>
      </c>
      <c r="M6" s="129">
        <f>Inndata!I5*(IF(Inndata!O5="Ja",0,1)+Inndata!J5)*Inndata!K5*FutureBuiltZERO!$W$10*FutureBuiltZERO!D$29</f>
        <v>24736.717500000006</v>
      </c>
      <c r="N6" s="129">
        <f>Inndata!I5*(IF(Inndata!O5="Ja",0,1)+Inndata!J5)*Inndata!L5*FutureBuiltZERO!$W$11*FutureBuiltZERO!D$29</f>
        <v>0</v>
      </c>
      <c r="O6" s="131">
        <f>Inndata!K5*(Inndata!F5*FutureBuiltZERO!$V$9+Inndata!I5*FutureBuiltZERO!$W$9)</f>
        <v>-197564</v>
      </c>
      <c r="P6" s="129">
        <f>IF(SUM((E6+K6*(1-Inndata!J5)),(M6*(1-Inndata!J5)+R6),O6)&lt;0,-SUM(0.75*(E6+K6*(1-Inndata!J5)),(M6*(1-Inndata!J5)+R6)),O6)</f>
        <v>-53372.895750000011</v>
      </c>
      <c r="Q6" s="129">
        <f>Inndata!F5*Inndata!M5*FutureBuiltZERO!$W$8</f>
        <v>0</v>
      </c>
      <c r="R6" s="233">
        <f>IF(E6=0,"",Inndata!F5*Inndata!K5*FutureBuiltZERO!$X$10*IF(Inndata!O5="Ja",0,1)*FutureBuiltZERO!D$30)</f>
        <v>19377.600000000002</v>
      </c>
      <c r="S6" s="129">
        <f>IF(E6=0,"",Inndata!F5*Inndata!L5*FutureBuiltZERO!$X$11*IF(Inndata!O5="Ja",0,1)*FutureBuiltZERO!D$30)</f>
        <v>0</v>
      </c>
      <c r="T6" s="129">
        <f>IF(Inndata!O5="Ja",-0.1*Inndata!D5,0)</f>
        <v>0</v>
      </c>
      <c r="W6" s="133">
        <f>IF(E6=0,"",E6)</f>
        <v>10000</v>
      </c>
      <c r="X6" s="133">
        <f>(Inndata!D5+Inndata!E5)*Inndata!H5*(1+Inndata!J5)</f>
        <v>11330.000000000002</v>
      </c>
    </row>
    <row r="7" spans="1:24" s="134" customFormat="1" x14ac:dyDescent="0.2">
      <c r="A7" s="126">
        <f>Inndata!A6</f>
        <v>212</v>
      </c>
      <c r="B7" s="126" t="str">
        <f>Inndata!B6</f>
        <v>Et normalt produkt</v>
      </c>
      <c r="C7" s="126" t="str">
        <f>Inndata!C6</f>
        <v>Et tilfeldig fossiltprodukt</v>
      </c>
      <c r="D7" s="127">
        <f t="array" ref="D7">SUM(IFERROR(E7:N7,0))+SUM(IFERROR(P7:T7,0))</f>
        <v>90521.608000000007</v>
      </c>
      <c r="E7" s="128">
        <f>Inndata!D6*IF(Inndata!N6="Ja",0.2,1)</f>
        <v>3000</v>
      </c>
      <c r="F7" s="128">
        <f>Inndata!E6</f>
        <v>300</v>
      </c>
      <c r="G7" s="129">
        <f>Inndata!D6*Inndata!J6</f>
        <v>300</v>
      </c>
      <c r="H7" s="129">
        <f>Inndata!E6*Inndata!J6</f>
        <v>30</v>
      </c>
      <c r="I7" s="130">
        <f>IF(E7=0,"",(IF(FutureBuiltZERO!D$26="",1-FutureBuiltZERO!D$28,1-FutureBuiltZERO!D$26)*Inndata!F6*Inndata!J6*Inndata!K6*FutureBuiltZERO!$V$10))</f>
        <v>0</v>
      </c>
      <c r="J7" s="130">
        <f>IF(E7=0,"",(IF(FutureBuiltZERO!D$26="",1-FutureBuiltZERO!D$28,1-FutureBuiltZERO!D$26)*Inndata!F6*Inndata!J6*Inndata!L6*FutureBuiltZERO!$V$11))</f>
        <v>14239.6</v>
      </c>
      <c r="K7" s="230">
        <f>Inndata!H6*Inndata!D6*(1+Inndata!J6)*IF(Inndata!P6="Ja",FutureBuiltZERO!$W$7,FutureBuiltZERO!$W$6)</f>
        <v>1881</v>
      </c>
      <c r="L7" s="130">
        <f>Inndata!H6*Inndata!E6*(1+Inndata!J6)*FutureBuiltZERO!$W$6</f>
        <v>188.1</v>
      </c>
      <c r="M7" s="129">
        <f>Inndata!I6*(IF(Inndata!O6="Ja",0,1)+Inndata!J6)*Inndata!K6*FutureBuiltZERO!$W$10*FutureBuiltZERO!D$29</f>
        <v>0</v>
      </c>
      <c r="N7" s="129">
        <f>Inndata!I6*(IF(Inndata!O6="Ja",0,1)+Inndata!J6)*Inndata!L6*FutureBuiltZERO!$W$11*FutureBuiltZERO!D$29</f>
        <v>39578.748000000007</v>
      </c>
      <c r="O7" s="131">
        <f>Inndata!K6*(Inndata!F6*FutureBuiltZERO!$V$9+Inndata!I6*FutureBuiltZERO!$W$9)</f>
        <v>0</v>
      </c>
      <c r="P7" s="129">
        <f>IF(SUM((E7+K7*(1-Inndata!J6)),(M7*(1-Inndata!J6)+R7),O7)&lt;0,-SUM(0.75*(E7+K7*(1-Inndata!J6)),(M7*(1-Inndata!J6)+R7)),O7)</f>
        <v>0</v>
      </c>
      <c r="Q7" s="129">
        <f>Inndata!F6*Inndata!M6*FutureBuiltZERO!$W$8</f>
        <v>0</v>
      </c>
      <c r="R7" s="233">
        <f>IF(E7=0,"",Inndata!F6*Inndata!K6*FutureBuiltZERO!$X$10*IF(Inndata!O6="Ja",0,1)*FutureBuiltZERO!D$30)</f>
        <v>0</v>
      </c>
      <c r="S7" s="129">
        <f>IF(E7=0,"",Inndata!F6*Inndata!L6*FutureBuiltZERO!$X$11*IF(Inndata!O6="Ja",0,1)*FutureBuiltZERO!D$30)</f>
        <v>31004.160000000003</v>
      </c>
      <c r="T7" s="129">
        <f>IF(Inndata!O6="Ja",-0.1*Inndata!D6,0)</f>
        <v>0</v>
      </c>
      <c r="W7" s="133">
        <f t="shared" ref="W7:W70" si="0">IF(E7=0,"",E7)</f>
        <v>3000</v>
      </c>
      <c r="X7" s="133">
        <f>(Inndata!D6+Inndata!E6)*Inndata!H6*(1+Inndata!J6)</f>
        <v>3630.0000000000005</v>
      </c>
    </row>
    <row r="8" spans="1:24" s="134" customFormat="1" x14ac:dyDescent="0.2">
      <c r="A8" s="126">
        <f>Inndata!A7</f>
        <v>213</v>
      </c>
      <c r="B8" s="126" t="str">
        <f>Inndata!B7</f>
        <v>Et normalt produkt</v>
      </c>
      <c r="C8" s="126" t="str">
        <f>Inndata!C7</f>
        <v>Et tilfeldig sementprodukt</v>
      </c>
      <c r="D8" s="127">
        <f t="array" ref="D8">SUM(IFERROR(E8:N8,0))+SUM(IFERROR(P8:T8,0))</f>
        <v>1730</v>
      </c>
      <c r="E8" s="128">
        <f>Inndata!D7*IF(Inndata!N7="Ja",0.2,1)</f>
        <v>2000</v>
      </c>
      <c r="F8" s="128">
        <f>Inndata!E7</f>
        <v>300</v>
      </c>
      <c r="G8" s="129">
        <f>Inndata!D7*Inndata!J7</f>
        <v>1000</v>
      </c>
      <c r="H8" s="129">
        <f>Inndata!E7*Inndata!J7</f>
        <v>30</v>
      </c>
      <c r="I8" s="130">
        <f>IF(E8=0,"",(IF(FutureBuiltZERO!D$26="",1-FutureBuiltZERO!D$28,1-FutureBuiltZERO!D$26)*Inndata!F7*Inndata!J7*Inndata!K7*FutureBuiltZERO!$V$10))</f>
        <v>0</v>
      </c>
      <c r="J8" s="130">
        <f>IF(E8=0,"",(IF(FutureBuiltZERO!D$26="",1-FutureBuiltZERO!D$28,1-FutureBuiltZERO!D$26)*Inndata!F7*Inndata!J7*Inndata!L7*FutureBuiltZERO!$V$11))</f>
        <v>0</v>
      </c>
      <c r="K8" s="230">
        <f>Inndata!H7*Inndata!D7*(1+Inndata!J7)*IF(Inndata!P7="Ja",FutureBuiltZERO!$W$7,FutureBuiltZERO!$W$6)</f>
        <v>0</v>
      </c>
      <c r="L8" s="130">
        <f>Inndata!H7*Inndata!E7*(1+Inndata!J7)*FutureBuiltZERO!$W$6</f>
        <v>0</v>
      </c>
      <c r="M8" s="129">
        <f>Inndata!I7*(IF(Inndata!O7="Ja",0,1)+Inndata!J7)*Inndata!K7*FutureBuiltZERO!$W$10*FutureBuiltZERO!D$29</f>
        <v>0</v>
      </c>
      <c r="N8" s="129">
        <f>Inndata!I7*(IF(Inndata!O7="Ja",0,1)+Inndata!J7)*Inndata!L7*FutureBuiltZERO!$W$11*FutureBuiltZERO!D$29</f>
        <v>0</v>
      </c>
      <c r="O8" s="131">
        <f>Inndata!K7*(Inndata!F7*FutureBuiltZERO!$V$9+Inndata!I7*FutureBuiltZERO!$W$9)</f>
        <v>0</v>
      </c>
      <c r="P8" s="129">
        <f>IF(SUM((E8+K8*(1-Inndata!J7)),(M8*(1-Inndata!J7)+R8),O8)&lt;0,-SUM(0.75*(E8+K8*(1-Inndata!J7)),(M8*(1-Inndata!J7)+R8)),O8)</f>
        <v>0</v>
      </c>
      <c r="Q8" s="129">
        <f>Inndata!F7*Inndata!M7*FutureBuiltZERO!$W$8</f>
        <v>-600</v>
      </c>
      <c r="R8" s="233">
        <f>IF(E8=0,"",Inndata!F7*Inndata!K7*FutureBuiltZERO!$X$10*IF(Inndata!O7="Ja",0,1)*FutureBuiltZERO!D$30)</f>
        <v>0</v>
      </c>
      <c r="S8" s="129">
        <f>IF(E8=0,"",Inndata!F7*Inndata!L7*FutureBuiltZERO!$X$11*IF(Inndata!O7="Ja",0,1)*FutureBuiltZERO!D$30)</f>
        <v>0</v>
      </c>
      <c r="T8" s="129">
        <f>IF(Inndata!O7="Ja",-0.1*Inndata!D7,0)</f>
        <v>-1000</v>
      </c>
      <c r="W8" s="133">
        <f t="shared" si="0"/>
        <v>2000</v>
      </c>
      <c r="X8" s="133">
        <f>(Inndata!D7+Inndata!E7)*Inndata!H7*(1+Inndata!J7)</f>
        <v>0</v>
      </c>
    </row>
    <row r="9" spans="1:24" s="134" customFormat="1" x14ac:dyDescent="0.2">
      <c r="A9" s="126">
        <f>Inndata!A8</f>
        <v>214</v>
      </c>
      <c r="B9" s="126" t="str">
        <f>Inndata!B8</f>
        <v>Et normalt produkt</v>
      </c>
      <c r="C9" s="126" t="str">
        <f>Inndata!C8</f>
        <v>Et tilfeldig produkt tilrettelagt for ombruk</v>
      </c>
      <c r="D9" s="127">
        <f t="array" ref="D9">SUM(IFERROR(E9:N9,0))+SUM(IFERROR(P9:T9,0))</f>
        <v>27851.755000000001</v>
      </c>
      <c r="E9" s="128">
        <f>Inndata!D8*IF(Inndata!N8="Ja",0.2,1)</f>
        <v>600</v>
      </c>
      <c r="F9" s="128">
        <f>Inndata!E8</f>
        <v>300</v>
      </c>
      <c r="G9" s="129">
        <f>Inndata!D8*Inndata!J8</f>
        <v>300</v>
      </c>
      <c r="H9" s="129">
        <f>Inndata!E8*Inndata!J8</f>
        <v>30</v>
      </c>
      <c r="I9" s="130">
        <f>IF(E9=0,"",(IF(FutureBuiltZERO!D$26="",1-FutureBuiltZERO!D$28,1-FutureBuiltZERO!D$26)*Inndata!F8*Inndata!J8*Inndata!K8*FutureBuiltZERO!$V$10))</f>
        <v>4449.875</v>
      </c>
      <c r="J9" s="130">
        <f>IF(E9=0,"",(IF(FutureBuiltZERO!D$26="",1-FutureBuiltZERO!D$28,1-FutureBuiltZERO!D$26)*Inndata!F8*Inndata!J8*Inndata!L8*FutureBuiltZERO!$V$11))</f>
        <v>7119.8</v>
      </c>
      <c r="K9" s="230">
        <f>Inndata!H8*Inndata!D8*(1+Inndata!J8)*IF(Inndata!P8="Ja",FutureBuiltZERO!$W$7,FutureBuiltZERO!$W$6)</f>
        <v>0</v>
      </c>
      <c r="L9" s="130">
        <f>Inndata!H8*Inndata!E8*(1+Inndata!J8)*FutureBuiltZERO!$W$6</f>
        <v>0</v>
      </c>
      <c r="M9" s="129">
        <f>Inndata!I8*(IF(Inndata!O8="Ja",0,1)+Inndata!J8)*Inndata!K8*FutureBuiltZERO!$W$10*FutureBuiltZERO!D$29</f>
        <v>0</v>
      </c>
      <c r="N9" s="129">
        <f>Inndata!I8*(IF(Inndata!O8="Ja",0,1)+Inndata!J8)*Inndata!L8*FutureBuiltZERO!$W$11*FutureBuiltZERO!D$29</f>
        <v>0</v>
      </c>
      <c r="O9" s="131">
        <f>Inndata!K8*(Inndata!F8*FutureBuiltZERO!$V$9+Inndata!I8*FutureBuiltZERO!$W$9)</f>
        <v>-63500</v>
      </c>
      <c r="P9" s="129">
        <f>IF(SUM((E9+K9*(1-Inndata!J8)),(M9*(1-Inndata!J8)+R9),O9)&lt;0,-SUM(0.75*(E9+K9*(1-Inndata!J8)),(M9*(1-Inndata!J8)+R9)),O9)</f>
        <v>-10138.800000000001</v>
      </c>
      <c r="Q9" s="129">
        <f>Inndata!F8*Inndata!M8*FutureBuiltZERO!$W$8</f>
        <v>0</v>
      </c>
      <c r="R9" s="233">
        <f>IF(E9=0,"",Inndata!F8*Inndata!K8*FutureBuiltZERO!$X$10*IF(Inndata!O8="Ja",0,1)*FutureBuiltZERO!D$30)</f>
        <v>9688.8000000000011</v>
      </c>
      <c r="S9" s="129">
        <f>IF(E9=0,"",Inndata!F8*Inndata!L8*FutureBuiltZERO!$X$11*IF(Inndata!O8="Ja",0,1)*FutureBuiltZERO!D$30)</f>
        <v>15502.080000000002</v>
      </c>
      <c r="T9" s="129">
        <f>IF(Inndata!O8="Ja",-0.1*Inndata!D8,0)</f>
        <v>0</v>
      </c>
      <c r="W9" s="133">
        <f t="shared" si="0"/>
        <v>600</v>
      </c>
      <c r="X9" s="133">
        <f>(Inndata!D8+Inndata!E8)*Inndata!H8*(1+Inndata!J8)</f>
        <v>0</v>
      </c>
    </row>
    <row r="10" spans="1:24" s="134" customFormat="1" x14ac:dyDescent="0.2">
      <c r="A10" s="126">
        <f>Inndata!A9</f>
        <v>215</v>
      </c>
      <c r="B10" s="126" t="str">
        <f>Inndata!B9</f>
        <v>Et normalt produkt</v>
      </c>
      <c r="C10" s="126" t="str">
        <f>Inndata!C9</f>
        <v>Et tilfeldig produkt med tre, fossilt, sement, og ombruk</v>
      </c>
      <c r="D10" s="127">
        <f t="array" ref="D10">SUM(IFERROR(E10:N10,0))+SUM(IFERROR(P10:T10,0))</f>
        <v>19126.031882999996</v>
      </c>
      <c r="E10" s="128">
        <f>Inndata!D9*IF(Inndata!N9="Ja",0.2,1)</f>
        <v>3000</v>
      </c>
      <c r="F10" s="128">
        <f>Inndata!E9</f>
        <v>300</v>
      </c>
      <c r="G10" s="129">
        <f>Inndata!D9*Inndata!J9</f>
        <v>300</v>
      </c>
      <c r="H10" s="129">
        <f>Inndata!E9*Inndata!J9</f>
        <v>30</v>
      </c>
      <c r="I10" s="130">
        <f>IF(E10=0,"",(IF(FutureBuiltZERO!D$26="",1-FutureBuiltZERO!D$28,1-FutureBuiltZERO!D$26)*Inndata!F9*Inndata!J9*Inndata!K9*FutureBuiltZERO!$V$10))</f>
        <v>2966.2866749999998</v>
      </c>
      <c r="J10" s="130">
        <f>IF(E10=0,"",(IF(FutureBuiltZERO!D$26="",1-FutureBuiltZERO!D$28,1-FutureBuiltZERO!D$26)*Inndata!F9*Inndata!J9*Inndata!L9*FutureBuiltZERO!$V$11))</f>
        <v>4746.0586799999992</v>
      </c>
      <c r="K10" s="230">
        <f>Inndata!H9*Inndata!D9*(1+Inndata!J9)*IF(Inndata!P9="Ja",FutureBuiltZERO!$W$7,FutureBuiltZERO!$W$6)</f>
        <v>0</v>
      </c>
      <c r="L10" s="130">
        <f>Inndata!H9*Inndata!E9*(1+Inndata!J9)*FutureBuiltZERO!$W$6</f>
        <v>0</v>
      </c>
      <c r="M10" s="129">
        <f>Inndata!I9*(IF(Inndata!O9="Ja",0,1)+Inndata!J9)*Inndata!K9*FutureBuiltZERO!$W$10*FutureBuiltZERO!D$29</f>
        <v>0</v>
      </c>
      <c r="N10" s="129">
        <f>Inndata!I9*(IF(Inndata!O9="Ja",0,1)+Inndata!J9)*Inndata!L9*FutureBuiltZERO!$W$11*FutureBuiltZERO!D$29</f>
        <v>0</v>
      </c>
      <c r="O10" s="131">
        <f>Inndata!K9*(Inndata!F9*FutureBuiltZERO!$V$9+Inndata!I9*FutureBuiltZERO!$W$9)</f>
        <v>-42329.1</v>
      </c>
      <c r="P10" s="129">
        <f>IF(SUM((E10+K10*(1-Inndata!J9)),(M10*(1-Inndata!J9)+R10),O10)&lt;0,-SUM(0.75*(E10+K10*(1-Inndata!J9)),(M10*(1-Inndata!J9)+R10)),O10)</f>
        <v>-8708.5540799999999</v>
      </c>
      <c r="Q10" s="129">
        <f>Inndata!F9*Inndata!M9*FutureBuiltZERO!$W$8</f>
        <v>-300</v>
      </c>
      <c r="R10" s="233">
        <f>IF(E10=0,"",Inndata!F9*Inndata!K9*FutureBuiltZERO!$X$10*IF(Inndata!O9="Ja",0,1)*FutureBuiltZERO!D$30)</f>
        <v>6458.5540799999999</v>
      </c>
      <c r="S10" s="129">
        <f>IF(E10=0,"",Inndata!F9*Inndata!L9*FutureBuiltZERO!$X$11*IF(Inndata!O9="Ja",0,1)*FutureBuiltZERO!D$30)</f>
        <v>10333.686528</v>
      </c>
      <c r="T10" s="129">
        <f>IF(Inndata!O9="Ja",-0.1*Inndata!D9,0)</f>
        <v>0</v>
      </c>
      <c r="W10" s="133">
        <f t="shared" si="0"/>
        <v>3000</v>
      </c>
      <c r="X10" s="133">
        <f>(Inndata!D9+Inndata!E9)*Inndata!H9*(1+Inndata!J9)</f>
        <v>0</v>
      </c>
    </row>
    <row r="11" spans="1:24" s="134" customFormat="1" x14ac:dyDescent="0.2">
      <c r="A11" s="126">
        <f>Inndata!A10</f>
        <v>490</v>
      </c>
      <c r="B11" s="126" t="str">
        <f>Inndata!B10</f>
        <v>Energiproduksjon</v>
      </c>
      <c r="C11" s="126" t="str">
        <f>Inndata!C10</f>
        <v>Solcellepanel</v>
      </c>
      <c r="D11" s="127">
        <f t="array" ref="D11">SUM(IFERROR(E11:N11,0))+SUM(IFERROR(P11:T11,0))</f>
        <v>4643.1000000000004</v>
      </c>
      <c r="E11" s="128">
        <f>Inndata!D10*IF(Inndata!N10="Ja",0.2,1)</f>
        <v>3000</v>
      </c>
      <c r="F11" s="128">
        <f>Inndata!E10</f>
        <v>300</v>
      </c>
      <c r="G11" s="129">
        <f>Inndata!D10*Inndata!J10</f>
        <v>300</v>
      </c>
      <c r="H11" s="129">
        <f>Inndata!E10*Inndata!J10</f>
        <v>30</v>
      </c>
      <c r="I11" s="130">
        <f>IF(E11=0,"",(IF(FutureBuiltZERO!D$26="",1-FutureBuiltZERO!D$28,1-FutureBuiltZERO!D$26)*Inndata!F10*Inndata!J10*Inndata!K10*FutureBuiltZERO!$V$10))</f>
        <v>0</v>
      </c>
      <c r="J11" s="130">
        <f>IF(E11=0,"",(IF(FutureBuiltZERO!D$26="",1-FutureBuiltZERO!D$28,1-FutureBuiltZERO!D$26)*Inndata!F10*Inndata!J10*Inndata!L10*FutureBuiltZERO!$V$11))</f>
        <v>0</v>
      </c>
      <c r="K11" s="230">
        <f>Inndata!H10*Inndata!D10*(1+Inndata!J10)*IF(Inndata!P10="Ja",FutureBuiltZERO!$W$7,FutureBuiltZERO!$W$6)</f>
        <v>825.00000000000011</v>
      </c>
      <c r="L11" s="130">
        <f>Inndata!H10*Inndata!E10*(1+Inndata!J10)*FutureBuiltZERO!$W$6</f>
        <v>188.1</v>
      </c>
      <c r="M11" s="129">
        <f>Inndata!I10*(IF(Inndata!O10="Ja",0,1)+Inndata!J10)*Inndata!K10*FutureBuiltZERO!$W$10*FutureBuiltZERO!D$29</f>
        <v>0</v>
      </c>
      <c r="N11" s="129">
        <f>Inndata!I10*(IF(Inndata!O10="Ja",0,1)+Inndata!J10)*Inndata!L10*FutureBuiltZERO!$W$11*FutureBuiltZERO!D$29</f>
        <v>0</v>
      </c>
      <c r="O11" s="131">
        <f>Inndata!K10*(Inndata!F10*FutureBuiltZERO!$V$9+Inndata!I10*FutureBuiltZERO!$W$9)</f>
        <v>0</v>
      </c>
      <c r="P11" s="129">
        <f>IF(SUM((E11+K11*(1-Inndata!J10)),(M11*(1-Inndata!J10)+R11),O11)&lt;0,-SUM(0.75*(E11+K11*(1-Inndata!J10)),(M11*(1-Inndata!J10)+R11)),O11)</f>
        <v>0</v>
      </c>
      <c r="Q11" s="129">
        <f>Inndata!F10*Inndata!M10*FutureBuiltZERO!$W$8</f>
        <v>0</v>
      </c>
      <c r="R11" s="233">
        <f>IF(E11=0,"",Inndata!F10*Inndata!K10*FutureBuiltZERO!$X$10*IF(Inndata!O10="Ja",0,1)*FutureBuiltZERO!D$30)</f>
        <v>0</v>
      </c>
      <c r="S11" s="129">
        <f>IF(E11=0,"",Inndata!F10*Inndata!L10*FutureBuiltZERO!$X$11*IF(Inndata!O10="Ja",0,1)*FutureBuiltZERO!D$30)</f>
        <v>0</v>
      </c>
      <c r="T11" s="129">
        <f>IF(Inndata!O10="Ja",-0.1*Inndata!D10,0)</f>
        <v>0</v>
      </c>
      <c r="W11" s="133">
        <f t="shared" si="0"/>
        <v>3000</v>
      </c>
      <c r="X11" s="133">
        <f>(Inndata!D10+Inndata!E10)*Inndata!H10*(1+Inndata!J10)</f>
        <v>3630.0000000000005</v>
      </c>
    </row>
    <row r="12" spans="1:24" x14ac:dyDescent="0.2">
      <c r="A12" s="39">
        <f>Inndata!A11</f>
        <v>0</v>
      </c>
      <c r="B12" s="39">
        <f>Inndata!B11</f>
        <v>0</v>
      </c>
      <c r="C12" s="39">
        <f>Inndata!C11</f>
        <v>0</v>
      </c>
      <c r="D12" s="119">
        <f t="array" ref="D12">SUM(IFERROR(E12:N12,0))+SUM(IFERROR(P12:T12,0))</f>
        <v>0</v>
      </c>
      <c r="E12" s="36">
        <f>Inndata!D11*IF(Inndata!N11="Ja",0.2,1)</f>
        <v>0</v>
      </c>
      <c r="F12" s="36">
        <f>Inndata!E11</f>
        <v>0</v>
      </c>
      <c r="G12" s="37">
        <f>Inndata!D11*Inndata!J11</f>
        <v>0</v>
      </c>
      <c r="H12" s="37">
        <f>Inndata!E11*Inndata!J11</f>
        <v>0</v>
      </c>
      <c r="I12" s="130" t="str">
        <f>IF(E12=0,"",(IF(FutureBuiltZERO!D$26="",1-FutureBuiltZERO!D$28,1-FutureBuiltZERO!D$26)*Inndata!F11*Inndata!J11*Inndata!K11*FutureBuiltZERO!$V$10))</f>
        <v/>
      </c>
      <c r="J12" s="130" t="str">
        <f>IF(E12=0,"",(IF(FutureBuiltZERO!D$26="",1-FutureBuiltZERO!D$28,1-FutureBuiltZERO!D$26)*Inndata!F11*Inndata!J11*Inndata!L11*FutureBuiltZERO!$V$11))</f>
        <v/>
      </c>
      <c r="K12" s="231" t="e">
        <f>Inndata!H11*Inndata!D11*(1+Inndata!J11)*IF(Inndata!P11="Ja",FutureBuiltZERO!$W$7,FutureBuiltZERO!$W$6)</f>
        <v>#VALUE!</v>
      </c>
      <c r="L12" s="37" t="e">
        <f>Inndata!H11*Inndata!E11*(1+Inndata!J11)*FutureBuiltZERO!$W$6</f>
        <v>#VALUE!</v>
      </c>
      <c r="M12" s="129" t="e">
        <f>Inndata!I11*(IF(Inndata!O11="Ja",0,1)+Inndata!J11)*Inndata!K11*FutureBuiltZERO!$W$10*FutureBuiltZERO!D$29</f>
        <v>#VALUE!</v>
      </c>
      <c r="N12" s="129" t="e">
        <f>Inndata!I11*(IF(Inndata!O11="Ja",0,1)+Inndata!J11)*Inndata!L11*FutureBuiltZERO!$W$11*FutureBuiltZERO!D$29</f>
        <v>#VALUE!</v>
      </c>
      <c r="O12" s="38" t="e">
        <f>Inndata!K11*(Inndata!F11*FutureBuiltZERO!$V$9+Inndata!I11*FutureBuiltZERO!$W$9)</f>
        <v>#VALUE!</v>
      </c>
      <c r="P12" s="129" t="e">
        <f>IF(SUM((E12+K12*(1-Inndata!J11)),(M12*(1-Inndata!J11)+R12),O12)&lt;0,-SUM(0.75*(E12+K12*(1-Inndata!J11)),(M12*(1-Inndata!J11)+R12)),O12)</f>
        <v>#VALUE!</v>
      </c>
      <c r="Q12" s="37">
        <f>Inndata!F11*Inndata!M11*FutureBuiltZERO!$W$8</f>
        <v>0</v>
      </c>
      <c r="R12" s="233" t="str">
        <f>IF(E12=0,"",Inndata!F11*Inndata!K11*FutureBuiltZERO!$X$10*IF(Inndata!O11="Ja",0,1)*FutureBuiltZERO!D$30)</f>
        <v/>
      </c>
      <c r="S12" s="129" t="str">
        <f>IF(E12=0,"",Inndata!F11*Inndata!L11*FutureBuiltZERO!$X$11*IF(Inndata!O11="Ja",0,1)*FutureBuiltZERO!D$30)</f>
        <v/>
      </c>
      <c r="T12" s="37">
        <f>IF(Inndata!O11="Ja",-0.1*Inndata!D11,0)</f>
        <v>0</v>
      </c>
      <c r="W12" s="133" t="str">
        <f t="shared" si="0"/>
        <v/>
      </c>
      <c r="X12" s="37" t="e">
        <f>(Inndata!D11+Inndata!E11)*Inndata!H11*(1+Inndata!J11)</f>
        <v>#VALUE!</v>
      </c>
    </row>
    <row r="13" spans="1:24" x14ac:dyDescent="0.2">
      <c r="A13" s="39">
        <f>Inndata!A12</f>
        <v>0</v>
      </c>
      <c r="B13" s="39">
        <f>Inndata!B12</f>
        <v>0</v>
      </c>
      <c r="C13" s="39">
        <f>Inndata!C12</f>
        <v>0</v>
      </c>
      <c r="D13" s="119">
        <f t="array" ref="D13">SUM(IFERROR(E13:N13,0))+SUM(IFERROR(P13:T13,0))</f>
        <v>0</v>
      </c>
      <c r="E13" s="36">
        <f>Inndata!D12*IF(Inndata!N12="Ja",0.2,1)</f>
        <v>0</v>
      </c>
      <c r="F13" s="36">
        <f>Inndata!E12</f>
        <v>0</v>
      </c>
      <c r="G13" s="37">
        <f>Inndata!D12*Inndata!J12</f>
        <v>0</v>
      </c>
      <c r="H13" s="37">
        <f>Inndata!E12*Inndata!J12</f>
        <v>0</v>
      </c>
      <c r="I13" s="130" t="str">
        <f>IF(E13=0,"",(IF(FutureBuiltZERO!D$26="",1-FutureBuiltZERO!D$28,1-FutureBuiltZERO!D$26)*Inndata!F12*Inndata!J12*Inndata!K12*FutureBuiltZERO!$V$10))</f>
        <v/>
      </c>
      <c r="J13" s="130" t="str">
        <f>IF(E13=0,"",(IF(FutureBuiltZERO!D$26="",1-FutureBuiltZERO!D$28,1-FutureBuiltZERO!D$26)*Inndata!F12*Inndata!J12*Inndata!L12*FutureBuiltZERO!$V$11))</f>
        <v/>
      </c>
      <c r="K13" s="231" t="e">
        <f>Inndata!H12*Inndata!D12*(1+Inndata!J12)*IF(Inndata!P12="Ja",FutureBuiltZERO!$W$7,FutureBuiltZERO!$W$6)</f>
        <v>#VALUE!</v>
      </c>
      <c r="L13" s="37" t="e">
        <f>Inndata!H12*Inndata!E12*(1+Inndata!J12)*FutureBuiltZERO!$W$6</f>
        <v>#VALUE!</v>
      </c>
      <c r="M13" s="129" t="e">
        <f>Inndata!I12*(IF(Inndata!O12="Ja",0,1)+Inndata!J12)*Inndata!K12*FutureBuiltZERO!$W$10*FutureBuiltZERO!D$29</f>
        <v>#VALUE!</v>
      </c>
      <c r="N13" s="129" t="e">
        <f>Inndata!I12*(IF(Inndata!O12="Ja",0,1)+Inndata!J12)*Inndata!L12*FutureBuiltZERO!$W$11*FutureBuiltZERO!D$29</f>
        <v>#VALUE!</v>
      </c>
      <c r="O13" s="38" t="e">
        <f>Inndata!K12*(Inndata!F12*FutureBuiltZERO!$V$9+Inndata!I12*FutureBuiltZERO!$W$9)</f>
        <v>#VALUE!</v>
      </c>
      <c r="P13" s="129" t="e">
        <f>IF(SUM((E13+K13*(1-Inndata!J12)),(M13*(1-Inndata!J12)+R13),O13)&lt;0,-SUM(0.75*(E13+K13*(1-Inndata!J12)),(M13*(1-Inndata!J12)+R13)),O13)</f>
        <v>#VALUE!</v>
      </c>
      <c r="Q13" s="37">
        <f>Inndata!F12*Inndata!M12*FutureBuiltZERO!$W$8</f>
        <v>0</v>
      </c>
      <c r="R13" s="233" t="str">
        <f>IF(E13=0,"",Inndata!F12*Inndata!K12*FutureBuiltZERO!$X$10*IF(Inndata!O12="Ja",0,1)*FutureBuiltZERO!D$30)</f>
        <v/>
      </c>
      <c r="S13" s="129" t="str">
        <f>IF(E13=0,"",Inndata!F12*Inndata!L12*FutureBuiltZERO!$X$11*IF(Inndata!O12="Ja",0,1)*FutureBuiltZERO!D$30)</f>
        <v/>
      </c>
      <c r="T13" s="37">
        <f>IF(Inndata!O12="Ja",-0.1*Inndata!D12,0)</f>
        <v>0</v>
      </c>
      <c r="W13" s="133" t="str">
        <f t="shared" si="0"/>
        <v/>
      </c>
      <c r="X13" s="37" t="e">
        <f>(Inndata!D12+Inndata!E12)*Inndata!H12*(1+Inndata!J12)</f>
        <v>#VALUE!</v>
      </c>
    </row>
    <row r="14" spans="1:24" x14ac:dyDescent="0.2">
      <c r="A14" s="39">
        <f>Inndata!A13</f>
        <v>0</v>
      </c>
      <c r="B14" s="39">
        <f>Inndata!B13</f>
        <v>0</v>
      </c>
      <c r="C14" s="39">
        <f>Inndata!C13</f>
        <v>0</v>
      </c>
      <c r="D14" s="119">
        <f t="array" ref="D14">SUM(IFERROR(E14:N14,0))+SUM(IFERROR(P14:T14,0))</f>
        <v>0</v>
      </c>
      <c r="E14" s="36">
        <f>Inndata!D13*IF(Inndata!N13="Ja",0.2,1)</f>
        <v>0</v>
      </c>
      <c r="F14" s="36">
        <f>Inndata!E13</f>
        <v>0</v>
      </c>
      <c r="G14" s="37">
        <f>Inndata!D13*Inndata!J13</f>
        <v>0</v>
      </c>
      <c r="H14" s="37">
        <f>Inndata!E13*Inndata!J13</f>
        <v>0</v>
      </c>
      <c r="I14" s="130" t="str">
        <f>IF(E14=0,"",(IF(FutureBuiltZERO!D$26="",1-FutureBuiltZERO!D$28,1-FutureBuiltZERO!D$26)*Inndata!F13*Inndata!J13*Inndata!K13*FutureBuiltZERO!$V$10))</f>
        <v/>
      </c>
      <c r="J14" s="130" t="str">
        <f>IF(E14=0,"",(IF(FutureBuiltZERO!D$26="",1-FutureBuiltZERO!D$28,1-FutureBuiltZERO!D$26)*Inndata!F13*Inndata!J13*Inndata!L13*FutureBuiltZERO!$V$11))</f>
        <v/>
      </c>
      <c r="K14" s="231" t="e">
        <f>Inndata!H13*Inndata!D13*(1+Inndata!J13)*IF(Inndata!P13="Ja",FutureBuiltZERO!$W$7,FutureBuiltZERO!$W$6)</f>
        <v>#VALUE!</v>
      </c>
      <c r="L14" s="37" t="e">
        <f>Inndata!H13*Inndata!E13*(1+Inndata!J13)*FutureBuiltZERO!$W$6</f>
        <v>#VALUE!</v>
      </c>
      <c r="M14" s="129" t="e">
        <f>Inndata!I13*(IF(Inndata!O13="Ja",0,1)+Inndata!J13)*Inndata!K13*FutureBuiltZERO!$W$10*FutureBuiltZERO!D$29</f>
        <v>#VALUE!</v>
      </c>
      <c r="N14" s="129" t="e">
        <f>Inndata!I13*(IF(Inndata!O13="Ja",0,1)+Inndata!J13)*Inndata!L13*FutureBuiltZERO!$W$11*FutureBuiltZERO!D$29</f>
        <v>#VALUE!</v>
      </c>
      <c r="O14" s="38" t="e">
        <f>Inndata!K13*(Inndata!F13*FutureBuiltZERO!$V$9+Inndata!I13*FutureBuiltZERO!$W$9)</f>
        <v>#VALUE!</v>
      </c>
      <c r="P14" s="129" t="e">
        <f>IF(SUM((E14+K14*(1-Inndata!J13)),(M14*(1-Inndata!J13)+R14),O14)&lt;0,-SUM(0.75*(E14+K14*(1-Inndata!J13)),(M14*(1-Inndata!J13)+R14)),O14)</f>
        <v>#VALUE!</v>
      </c>
      <c r="Q14" s="37">
        <f>Inndata!F13*Inndata!M13*FutureBuiltZERO!$W$8</f>
        <v>0</v>
      </c>
      <c r="R14" s="233" t="str">
        <f>IF(E14=0,"",Inndata!F13*Inndata!K13*FutureBuiltZERO!$X$10*IF(Inndata!O13="Ja",0,1)*FutureBuiltZERO!D$30)</f>
        <v/>
      </c>
      <c r="S14" s="129" t="str">
        <f>IF(E14=0,"",Inndata!F13*Inndata!L13*FutureBuiltZERO!$X$11*IF(Inndata!O13="Ja",0,1)*FutureBuiltZERO!D$30)</f>
        <v/>
      </c>
      <c r="T14" s="37">
        <f>IF(Inndata!O13="Ja",-0.1*Inndata!D13,0)</f>
        <v>0</v>
      </c>
      <c r="W14" s="133" t="str">
        <f t="shared" si="0"/>
        <v/>
      </c>
      <c r="X14" s="37" t="e">
        <f>(Inndata!D13+Inndata!E13)*Inndata!H13*(1+Inndata!J13)</f>
        <v>#VALUE!</v>
      </c>
    </row>
    <row r="15" spans="1:24" x14ac:dyDescent="0.2">
      <c r="A15" s="39">
        <f>Inndata!A14</f>
        <v>0</v>
      </c>
      <c r="B15" s="39">
        <f>Inndata!B14</f>
        <v>0</v>
      </c>
      <c r="C15" s="39">
        <f>Inndata!C14</f>
        <v>0</v>
      </c>
      <c r="D15" s="119">
        <f t="array" ref="D15">SUM(IFERROR(E15:N15,0))+SUM(IFERROR(P15:T15,0))</f>
        <v>0</v>
      </c>
      <c r="E15" s="36">
        <f>Inndata!D14*IF(Inndata!N14="Ja",0.2,1)</f>
        <v>0</v>
      </c>
      <c r="F15" s="36">
        <f>Inndata!E14</f>
        <v>0</v>
      </c>
      <c r="G15" s="37">
        <f>Inndata!D14*Inndata!J14</f>
        <v>0</v>
      </c>
      <c r="H15" s="37">
        <f>Inndata!E14*Inndata!J14</f>
        <v>0</v>
      </c>
      <c r="I15" s="130" t="str">
        <f>IF(E15=0,"",(IF(FutureBuiltZERO!D$26="",1-FutureBuiltZERO!D$28,1-FutureBuiltZERO!D$26)*Inndata!F14*Inndata!J14*Inndata!K14*FutureBuiltZERO!$V$10))</f>
        <v/>
      </c>
      <c r="J15" s="130" t="str">
        <f>IF(E15=0,"",(IF(FutureBuiltZERO!D$26="",1-FutureBuiltZERO!D$28,1-FutureBuiltZERO!D$26)*Inndata!F14*Inndata!J14*Inndata!L14*FutureBuiltZERO!$V$11))</f>
        <v/>
      </c>
      <c r="K15" s="231" t="e">
        <f>Inndata!H14*Inndata!D14*(1+Inndata!J14)*IF(Inndata!P14="Ja",FutureBuiltZERO!$W$7,FutureBuiltZERO!$W$6)</f>
        <v>#VALUE!</v>
      </c>
      <c r="L15" s="37" t="e">
        <f>Inndata!H14*Inndata!E14*(1+Inndata!J14)*FutureBuiltZERO!$W$6</f>
        <v>#VALUE!</v>
      </c>
      <c r="M15" s="129" t="e">
        <f>Inndata!I14*(IF(Inndata!O14="Ja",0,1)+Inndata!J14)*Inndata!K14*FutureBuiltZERO!$W$10*FutureBuiltZERO!D$29</f>
        <v>#VALUE!</v>
      </c>
      <c r="N15" s="129" t="e">
        <f>Inndata!I14*(IF(Inndata!O14="Ja",0,1)+Inndata!J14)*Inndata!L14*FutureBuiltZERO!$W$11*FutureBuiltZERO!D$29</f>
        <v>#VALUE!</v>
      </c>
      <c r="O15" s="38" t="e">
        <f>Inndata!K14*(Inndata!F14*FutureBuiltZERO!$V$9+Inndata!I14*FutureBuiltZERO!$W$9)</f>
        <v>#VALUE!</v>
      </c>
      <c r="P15" s="129" t="e">
        <f>IF(SUM((E15+K15*(1-Inndata!J14)),(M15*(1-Inndata!J14)+R15),O15)&lt;0,-SUM(0.75*(E15+K15*(1-Inndata!J14)),(M15*(1-Inndata!J14)+R15)),O15)</f>
        <v>#VALUE!</v>
      </c>
      <c r="Q15" s="37">
        <f>Inndata!F14*Inndata!M14*FutureBuiltZERO!$W$8</f>
        <v>0</v>
      </c>
      <c r="R15" s="233" t="str">
        <f>IF(E15=0,"",Inndata!F14*Inndata!K14*FutureBuiltZERO!$X$10*IF(Inndata!O14="Ja",0,1)*FutureBuiltZERO!D$30)</f>
        <v/>
      </c>
      <c r="S15" s="129" t="str">
        <f>IF(E15=0,"",Inndata!F14*Inndata!L14*FutureBuiltZERO!$X$11*IF(Inndata!O14="Ja",0,1)*FutureBuiltZERO!D$30)</f>
        <v/>
      </c>
      <c r="T15" s="37">
        <f>IF(Inndata!O14="Ja",-0.1*Inndata!D14,0)</f>
        <v>0</v>
      </c>
      <c r="W15" s="133" t="str">
        <f t="shared" si="0"/>
        <v/>
      </c>
      <c r="X15" s="37" t="e">
        <f>(Inndata!D14+Inndata!E14)*Inndata!H14*(1+Inndata!J14)</f>
        <v>#VALUE!</v>
      </c>
    </row>
    <row r="16" spans="1:24" x14ac:dyDescent="0.2">
      <c r="A16" s="39">
        <f>Inndata!A15</f>
        <v>0</v>
      </c>
      <c r="B16" s="39">
        <f>Inndata!B15</f>
        <v>0</v>
      </c>
      <c r="C16" s="39">
        <f>Inndata!C15</f>
        <v>0</v>
      </c>
      <c r="D16" s="119">
        <f t="array" ref="D16">SUM(IFERROR(E16:N16,0))+SUM(IFERROR(P16:T16,0))</f>
        <v>0</v>
      </c>
      <c r="E16" s="36">
        <f>Inndata!D15*IF(Inndata!N15="Ja",0.2,1)</f>
        <v>0</v>
      </c>
      <c r="F16" s="36">
        <f>Inndata!E15</f>
        <v>0</v>
      </c>
      <c r="G16" s="37">
        <f>Inndata!D15*Inndata!J15</f>
        <v>0</v>
      </c>
      <c r="H16" s="37">
        <f>Inndata!E15*Inndata!J15</f>
        <v>0</v>
      </c>
      <c r="I16" s="130" t="str">
        <f>IF(E16=0,"",(IF(FutureBuiltZERO!D$26="",1-FutureBuiltZERO!D$28,1-FutureBuiltZERO!D$26)*Inndata!F15*Inndata!J15*Inndata!K15*FutureBuiltZERO!$V$10))</f>
        <v/>
      </c>
      <c r="J16" s="130" t="str">
        <f>IF(E16=0,"",(IF(FutureBuiltZERO!D$26="",1-FutureBuiltZERO!D$28,1-FutureBuiltZERO!D$26)*Inndata!F15*Inndata!J15*Inndata!L15*FutureBuiltZERO!$V$11))</f>
        <v/>
      </c>
      <c r="K16" s="231" t="e">
        <f>Inndata!H15*Inndata!D15*(1+Inndata!J15)*IF(Inndata!P15="Ja",FutureBuiltZERO!$W$7,FutureBuiltZERO!$W$6)</f>
        <v>#VALUE!</v>
      </c>
      <c r="L16" s="37" t="e">
        <f>Inndata!H15*Inndata!E15*(1+Inndata!J15)*FutureBuiltZERO!$W$6</f>
        <v>#VALUE!</v>
      </c>
      <c r="M16" s="129" t="e">
        <f>Inndata!I15*(IF(Inndata!O15="Ja",0,1)+Inndata!J15)*Inndata!K15*FutureBuiltZERO!$W$10*FutureBuiltZERO!D$29</f>
        <v>#VALUE!</v>
      </c>
      <c r="N16" s="129" t="e">
        <f>Inndata!I15*(IF(Inndata!O15="Ja",0,1)+Inndata!J15)*Inndata!L15*FutureBuiltZERO!$W$11*FutureBuiltZERO!D$29</f>
        <v>#VALUE!</v>
      </c>
      <c r="O16" s="38" t="e">
        <f>Inndata!K15*(Inndata!F15*FutureBuiltZERO!$V$9+Inndata!I15*FutureBuiltZERO!$W$9)</f>
        <v>#VALUE!</v>
      </c>
      <c r="P16" s="129" t="e">
        <f>IF(SUM((E16+K16*(1-Inndata!J15)),(M16*(1-Inndata!J15)+R16),O16)&lt;0,-SUM(0.75*(E16+K16*(1-Inndata!J15)),(M16*(1-Inndata!J15)+R16)),O16)</f>
        <v>#VALUE!</v>
      </c>
      <c r="Q16" s="37">
        <f>Inndata!F15*Inndata!M15*FutureBuiltZERO!$W$8</f>
        <v>0</v>
      </c>
      <c r="R16" s="233" t="str">
        <f>IF(E16=0,"",Inndata!F15*Inndata!K15*FutureBuiltZERO!$X$10*IF(Inndata!O15="Ja",0,1)*FutureBuiltZERO!D$30)</f>
        <v/>
      </c>
      <c r="S16" s="129" t="str">
        <f>IF(E16=0,"",Inndata!F15*Inndata!L15*FutureBuiltZERO!$X$11*IF(Inndata!O15="Ja",0,1)*FutureBuiltZERO!D$30)</f>
        <v/>
      </c>
      <c r="T16" s="37">
        <f>IF(Inndata!O15="Ja",-0.1*Inndata!D15,0)</f>
        <v>0</v>
      </c>
      <c r="W16" s="133" t="str">
        <f t="shared" si="0"/>
        <v/>
      </c>
      <c r="X16" s="37" t="e">
        <f>(Inndata!D15+Inndata!E15)*Inndata!H15*(1+Inndata!J15)</f>
        <v>#VALUE!</v>
      </c>
    </row>
    <row r="17" spans="1:24" x14ac:dyDescent="0.2">
      <c r="A17" s="39">
        <f>Inndata!A16</f>
        <v>0</v>
      </c>
      <c r="B17" s="39">
        <f>Inndata!B16</f>
        <v>0</v>
      </c>
      <c r="C17" s="39">
        <f>Inndata!C16</f>
        <v>0</v>
      </c>
      <c r="D17" s="119">
        <f t="array" ref="D17">SUM(IFERROR(E17:N17,0))+SUM(IFERROR(P17:T17,0))</f>
        <v>0</v>
      </c>
      <c r="E17" s="36">
        <f>Inndata!D16*IF(Inndata!N16="Ja",0.2,1)</f>
        <v>0</v>
      </c>
      <c r="F17" s="36">
        <f>Inndata!E16</f>
        <v>0</v>
      </c>
      <c r="G17" s="37">
        <f>Inndata!D16*Inndata!J16</f>
        <v>0</v>
      </c>
      <c r="H17" s="37">
        <f>Inndata!E16*Inndata!J16</f>
        <v>0</v>
      </c>
      <c r="I17" s="130" t="str">
        <f>IF(E17=0,"",(IF(FutureBuiltZERO!D$26="",1-FutureBuiltZERO!D$28,1-FutureBuiltZERO!D$26)*Inndata!F16*Inndata!J16*Inndata!K16*FutureBuiltZERO!$V$10))</f>
        <v/>
      </c>
      <c r="J17" s="130" t="str">
        <f>IF(E17=0,"",(IF(FutureBuiltZERO!D$26="",1-FutureBuiltZERO!D$28,1-FutureBuiltZERO!D$26)*Inndata!F16*Inndata!J16*Inndata!L16*FutureBuiltZERO!$V$11))</f>
        <v/>
      </c>
      <c r="K17" s="231" t="e">
        <f>Inndata!H16*Inndata!D16*(1+Inndata!J16)*IF(Inndata!P16="Ja",FutureBuiltZERO!$W$7,FutureBuiltZERO!$W$6)</f>
        <v>#VALUE!</v>
      </c>
      <c r="L17" s="37" t="e">
        <f>Inndata!H16*Inndata!E16*(1+Inndata!J16)*FutureBuiltZERO!$W$6</f>
        <v>#VALUE!</v>
      </c>
      <c r="M17" s="129" t="e">
        <f>Inndata!I16*(IF(Inndata!O16="Ja",0,1)+Inndata!J16)*Inndata!K16*FutureBuiltZERO!$W$10*FutureBuiltZERO!D$29</f>
        <v>#VALUE!</v>
      </c>
      <c r="N17" s="129" t="e">
        <f>Inndata!I16*(IF(Inndata!O16="Ja",0,1)+Inndata!J16)*Inndata!L16*FutureBuiltZERO!$W$11*FutureBuiltZERO!D$29</f>
        <v>#VALUE!</v>
      </c>
      <c r="O17" s="38" t="e">
        <f>Inndata!K16*(Inndata!F16*FutureBuiltZERO!$V$9+Inndata!I16*FutureBuiltZERO!$W$9)</f>
        <v>#VALUE!</v>
      </c>
      <c r="P17" s="129" t="e">
        <f>IF(SUM((E17+K17*(1-Inndata!J16)),(M17*(1-Inndata!J16)+R17),O17)&lt;0,-SUM(0.75*(E17+K17*(1-Inndata!J16)),(M17*(1-Inndata!J16)+R17)),O17)</f>
        <v>#VALUE!</v>
      </c>
      <c r="Q17" s="37">
        <f>Inndata!F16*Inndata!M16*FutureBuiltZERO!$W$8</f>
        <v>0</v>
      </c>
      <c r="R17" s="233" t="str">
        <f>IF(E17=0,"",Inndata!F16*Inndata!K16*FutureBuiltZERO!$X$10*IF(Inndata!O16="Ja",0,1)*FutureBuiltZERO!D$30)</f>
        <v/>
      </c>
      <c r="S17" s="129" t="str">
        <f>IF(E17=0,"",Inndata!F16*Inndata!L16*FutureBuiltZERO!$X$11*IF(Inndata!O16="Ja",0,1)*FutureBuiltZERO!D$30)</f>
        <v/>
      </c>
      <c r="T17" s="37">
        <f>IF(Inndata!O16="Ja",-0.1*Inndata!D16,0)</f>
        <v>0</v>
      </c>
      <c r="W17" s="133" t="str">
        <f t="shared" si="0"/>
        <v/>
      </c>
      <c r="X17" s="37" t="e">
        <f>(Inndata!D16+Inndata!E16)*Inndata!H16*(1+Inndata!J16)</f>
        <v>#VALUE!</v>
      </c>
    </row>
    <row r="18" spans="1:24" x14ac:dyDescent="0.2">
      <c r="A18" s="39">
        <f>Inndata!A17</f>
        <v>0</v>
      </c>
      <c r="B18" s="39">
        <f>Inndata!B17</f>
        <v>0</v>
      </c>
      <c r="C18" s="39">
        <f>Inndata!C17</f>
        <v>0</v>
      </c>
      <c r="D18" s="119">
        <f t="array" ref="D18">SUM(IFERROR(E18:N18,0))+SUM(IFERROR(P18:T18,0))</f>
        <v>0</v>
      </c>
      <c r="E18" s="36">
        <f>Inndata!D17*IF(Inndata!N17="Ja",0.2,1)</f>
        <v>0</v>
      </c>
      <c r="F18" s="36">
        <f>Inndata!E17</f>
        <v>0</v>
      </c>
      <c r="G18" s="37">
        <f>Inndata!D17*Inndata!J17</f>
        <v>0</v>
      </c>
      <c r="H18" s="37">
        <f>Inndata!E17*Inndata!J17</f>
        <v>0</v>
      </c>
      <c r="I18" s="130" t="str">
        <f>IF(E18=0,"",(IF(FutureBuiltZERO!D$26="",1-FutureBuiltZERO!D$28,1-FutureBuiltZERO!D$26)*Inndata!F17*Inndata!J17*Inndata!K17*FutureBuiltZERO!$V$10))</f>
        <v/>
      </c>
      <c r="J18" s="130" t="str">
        <f>IF(E18=0,"",(IF(FutureBuiltZERO!D$26="",1-FutureBuiltZERO!D$28,1-FutureBuiltZERO!D$26)*Inndata!F17*Inndata!J17*Inndata!L17*FutureBuiltZERO!$V$11))</f>
        <v/>
      </c>
      <c r="K18" s="231" t="e">
        <f>Inndata!H17*Inndata!D17*(1+Inndata!J17)*IF(Inndata!P17="Ja",FutureBuiltZERO!$W$7,FutureBuiltZERO!$W$6)</f>
        <v>#VALUE!</v>
      </c>
      <c r="L18" s="37" t="e">
        <f>Inndata!H17*Inndata!E17*(1+Inndata!J17)*FutureBuiltZERO!$W$6</f>
        <v>#VALUE!</v>
      </c>
      <c r="M18" s="129" t="e">
        <f>Inndata!I17*(IF(Inndata!O17="Ja",0,1)+Inndata!J17)*Inndata!K17*FutureBuiltZERO!$W$10*FutureBuiltZERO!D$29</f>
        <v>#VALUE!</v>
      </c>
      <c r="N18" s="129" t="e">
        <f>Inndata!I17*(IF(Inndata!O17="Ja",0,1)+Inndata!J17)*Inndata!L17*FutureBuiltZERO!$W$11*FutureBuiltZERO!D$29</f>
        <v>#VALUE!</v>
      </c>
      <c r="O18" s="38" t="e">
        <f>Inndata!K17*(Inndata!F17*FutureBuiltZERO!$V$9+Inndata!I17*FutureBuiltZERO!$W$9)</f>
        <v>#VALUE!</v>
      </c>
      <c r="P18" s="129" t="e">
        <f>IF(SUM((E18+K18*(1-Inndata!J17)),(M18*(1-Inndata!J17)+R18),O18)&lt;0,-SUM(0.75*(E18+K18*(1-Inndata!J17)),(M18*(1-Inndata!J17)+R18)),O18)</f>
        <v>#VALUE!</v>
      </c>
      <c r="Q18" s="37">
        <f>Inndata!F17*Inndata!M17*FutureBuiltZERO!$W$8</f>
        <v>0</v>
      </c>
      <c r="R18" s="233" t="str">
        <f>IF(E18=0,"",Inndata!F17*Inndata!K17*FutureBuiltZERO!$X$10*IF(Inndata!O17="Ja",0,1)*FutureBuiltZERO!D$30)</f>
        <v/>
      </c>
      <c r="S18" s="129" t="str">
        <f>IF(E18=0,"",Inndata!F17*Inndata!L17*FutureBuiltZERO!$X$11*IF(Inndata!O17="Ja",0,1)*FutureBuiltZERO!D$30)</f>
        <v/>
      </c>
      <c r="T18" s="37">
        <f>IF(Inndata!O17="Ja",-0.1*Inndata!D17,0)</f>
        <v>0</v>
      </c>
      <c r="W18" s="133" t="str">
        <f t="shared" si="0"/>
        <v/>
      </c>
      <c r="X18" s="37" t="e">
        <f>(Inndata!D17+Inndata!E17)*Inndata!H17*(1+Inndata!J17)</f>
        <v>#VALUE!</v>
      </c>
    </row>
    <row r="19" spans="1:24" x14ac:dyDescent="0.2">
      <c r="A19" s="39">
        <f>Inndata!A18</f>
        <v>0</v>
      </c>
      <c r="B19" s="39">
        <f>Inndata!B18</f>
        <v>0</v>
      </c>
      <c r="C19" s="39">
        <f>Inndata!C18</f>
        <v>0</v>
      </c>
      <c r="D19" s="119">
        <f t="array" ref="D19">SUM(IFERROR(E19:N19,0))+SUM(IFERROR(P19:T19,0))</f>
        <v>0</v>
      </c>
      <c r="E19" s="36">
        <f>Inndata!D18*IF(Inndata!N18="Ja",0.2,1)</f>
        <v>0</v>
      </c>
      <c r="F19" s="36">
        <f>Inndata!E18</f>
        <v>0</v>
      </c>
      <c r="G19" s="37">
        <f>Inndata!D18*Inndata!J18</f>
        <v>0</v>
      </c>
      <c r="H19" s="37">
        <f>Inndata!E18*Inndata!J18</f>
        <v>0</v>
      </c>
      <c r="I19" s="130" t="str">
        <f>IF(E19=0,"",(IF(FutureBuiltZERO!D$26="",1-FutureBuiltZERO!D$28,1-FutureBuiltZERO!D$26)*Inndata!F18*Inndata!J18*Inndata!K18*FutureBuiltZERO!$V$10))</f>
        <v/>
      </c>
      <c r="J19" s="130" t="str">
        <f>IF(E19=0,"",(IF(FutureBuiltZERO!D$26="",1-FutureBuiltZERO!D$28,1-FutureBuiltZERO!D$26)*Inndata!F18*Inndata!J18*Inndata!L18*FutureBuiltZERO!$V$11))</f>
        <v/>
      </c>
      <c r="K19" s="231" t="e">
        <f>Inndata!H18*Inndata!D18*(1+Inndata!J18)*IF(Inndata!P18="Ja",FutureBuiltZERO!$W$7,FutureBuiltZERO!$W$6)</f>
        <v>#VALUE!</v>
      </c>
      <c r="L19" s="37" t="e">
        <f>Inndata!H18*Inndata!E18*(1+Inndata!J18)*FutureBuiltZERO!$W$6</f>
        <v>#VALUE!</v>
      </c>
      <c r="M19" s="129" t="e">
        <f>Inndata!I18*(IF(Inndata!O18="Ja",0,1)+Inndata!J18)*Inndata!K18*FutureBuiltZERO!$W$10*FutureBuiltZERO!D$29</f>
        <v>#VALUE!</v>
      </c>
      <c r="N19" s="129" t="e">
        <f>Inndata!I18*(IF(Inndata!O18="Ja",0,1)+Inndata!J18)*Inndata!L18*FutureBuiltZERO!$W$11*FutureBuiltZERO!D$29</f>
        <v>#VALUE!</v>
      </c>
      <c r="O19" s="38" t="e">
        <f>Inndata!K18*(Inndata!F18*FutureBuiltZERO!$V$9+Inndata!I18*FutureBuiltZERO!$W$9)</f>
        <v>#VALUE!</v>
      </c>
      <c r="P19" s="129" t="e">
        <f>IF(SUM((E19+K19*(1-Inndata!J18)),(M19*(1-Inndata!J18)+R19),O19)&lt;0,-SUM(0.75*(E19+K19*(1-Inndata!J18)),(M19*(1-Inndata!J18)+R19)),O19)</f>
        <v>#VALUE!</v>
      </c>
      <c r="Q19" s="37">
        <f>Inndata!F18*Inndata!M18*FutureBuiltZERO!$W$8</f>
        <v>0</v>
      </c>
      <c r="R19" s="233" t="str">
        <f>IF(E19=0,"",Inndata!F18*Inndata!K18*FutureBuiltZERO!$X$10*IF(Inndata!O18="Ja",0,1)*FutureBuiltZERO!D$30)</f>
        <v/>
      </c>
      <c r="S19" s="129" t="str">
        <f>IF(E19=0,"",Inndata!F18*Inndata!L18*FutureBuiltZERO!$X$11*IF(Inndata!O18="Ja",0,1)*FutureBuiltZERO!D$30)</f>
        <v/>
      </c>
      <c r="T19" s="37">
        <f>IF(Inndata!O18="Ja",-0.1*Inndata!D18,0)</f>
        <v>0</v>
      </c>
      <c r="W19" s="133" t="str">
        <f t="shared" si="0"/>
        <v/>
      </c>
      <c r="X19" s="37" t="e">
        <f>(Inndata!D18+Inndata!E18)*Inndata!H18*(1+Inndata!J18)</f>
        <v>#VALUE!</v>
      </c>
    </row>
    <row r="20" spans="1:24" x14ac:dyDescent="0.2">
      <c r="A20" s="39">
        <f>Inndata!A19</f>
        <v>0</v>
      </c>
      <c r="B20" s="39">
        <f>Inndata!B19</f>
        <v>0</v>
      </c>
      <c r="C20" s="39">
        <f>Inndata!C19</f>
        <v>0</v>
      </c>
      <c r="D20" s="119">
        <f t="array" ref="D20">SUM(IFERROR(E20:N20,0))+SUM(IFERROR(P20:T20,0))</f>
        <v>0</v>
      </c>
      <c r="E20" s="36">
        <f>Inndata!D19*IF(Inndata!N19="Ja",0.2,1)</f>
        <v>0</v>
      </c>
      <c r="F20" s="36">
        <f>Inndata!E19</f>
        <v>0</v>
      </c>
      <c r="G20" s="37">
        <f>Inndata!D19*Inndata!J19</f>
        <v>0</v>
      </c>
      <c r="H20" s="37">
        <f>Inndata!E19*Inndata!J19</f>
        <v>0</v>
      </c>
      <c r="I20" s="130" t="str">
        <f>IF(E20=0,"",(IF(FutureBuiltZERO!D$26="",1-FutureBuiltZERO!D$28,1-FutureBuiltZERO!D$26)*Inndata!F19*Inndata!J19*Inndata!K19*FutureBuiltZERO!$V$10))</f>
        <v/>
      </c>
      <c r="J20" s="130" t="str">
        <f>IF(E20=0,"",(IF(FutureBuiltZERO!D$26="",1-FutureBuiltZERO!D$28,1-FutureBuiltZERO!D$26)*Inndata!F19*Inndata!J19*Inndata!L19*FutureBuiltZERO!$V$11))</f>
        <v/>
      </c>
      <c r="K20" s="231" t="e">
        <f>Inndata!H19*Inndata!D19*(1+Inndata!J19)*IF(Inndata!P19="Ja",FutureBuiltZERO!$W$7,FutureBuiltZERO!$W$6)</f>
        <v>#VALUE!</v>
      </c>
      <c r="L20" s="37" t="e">
        <f>Inndata!H19*Inndata!E19*(1+Inndata!J19)*FutureBuiltZERO!$W$6</f>
        <v>#VALUE!</v>
      </c>
      <c r="M20" s="129" t="e">
        <f>Inndata!I19*(IF(Inndata!O19="Ja",0,1)+Inndata!J19)*Inndata!K19*FutureBuiltZERO!$W$10*FutureBuiltZERO!D$29</f>
        <v>#VALUE!</v>
      </c>
      <c r="N20" s="129" t="e">
        <f>Inndata!I19*(IF(Inndata!O19="Ja",0,1)+Inndata!J19)*Inndata!L19*FutureBuiltZERO!$W$11*FutureBuiltZERO!D$29</f>
        <v>#VALUE!</v>
      </c>
      <c r="O20" s="38" t="e">
        <f>Inndata!K19*(Inndata!F19*FutureBuiltZERO!$V$9+Inndata!I19*FutureBuiltZERO!$W$9)</f>
        <v>#VALUE!</v>
      </c>
      <c r="P20" s="129" t="e">
        <f>IF(SUM((E20+K20*(1-Inndata!J19)),(M20*(1-Inndata!J19)+R20),O20)&lt;0,-SUM(0.75*(E20+K20*(1-Inndata!J19)),(M20*(1-Inndata!J19)+R20)),O20)</f>
        <v>#VALUE!</v>
      </c>
      <c r="Q20" s="37">
        <f>Inndata!F19*Inndata!M19*FutureBuiltZERO!$W$8</f>
        <v>0</v>
      </c>
      <c r="R20" s="233" t="str">
        <f>IF(E20=0,"",Inndata!F19*Inndata!K19*FutureBuiltZERO!$X$10*IF(Inndata!O19="Ja",0,1)*FutureBuiltZERO!D$30)</f>
        <v/>
      </c>
      <c r="S20" s="129" t="str">
        <f>IF(E20=0,"",Inndata!F19*Inndata!L19*FutureBuiltZERO!$X$11*IF(Inndata!O19="Ja",0,1)*FutureBuiltZERO!D$30)</f>
        <v/>
      </c>
      <c r="T20" s="37">
        <f>IF(Inndata!O19="Ja",-0.1*Inndata!D19,0)</f>
        <v>0</v>
      </c>
      <c r="W20" s="133" t="str">
        <f t="shared" si="0"/>
        <v/>
      </c>
      <c r="X20" s="37" t="e">
        <f>(Inndata!D19+Inndata!E19)*Inndata!H19*(1+Inndata!J19)</f>
        <v>#VALUE!</v>
      </c>
    </row>
    <row r="21" spans="1:24" x14ac:dyDescent="0.2">
      <c r="A21" s="39">
        <f>Inndata!A20</f>
        <v>0</v>
      </c>
      <c r="B21" s="39">
        <f>Inndata!B20</f>
        <v>0</v>
      </c>
      <c r="C21" s="39">
        <f>Inndata!C20</f>
        <v>0</v>
      </c>
      <c r="D21" s="119">
        <f t="array" ref="D21">SUM(IFERROR(E21:N21,0))+SUM(IFERROR(P21:T21,0))</f>
        <v>0</v>
      </c>
      <c r="E21" s="36">
        <f>Inndata!D20*IF(Inndata!N20="Ja",0.2,1)</f>
        <v>0</v>
      </c>
      <c r="F21" s="36">
        <f>Inndata!E20</f>
        <v>0</v>
      </c>
      <c r="G21" s="37">
        <f>Inndata!D20*Inndata!J20</f>
        <v>0</v>
      </c>
      <c r="H21" s="37">
        <f>Inndata!E20*Inndata!J20</f>
        <v>0</v>
      </c>
      <c r="I21" s="130" t="str">
        <f>IF(E21=0,"",(IF(FutureBuiltZERO!D$26="",1-FutureBuiltZERO!D$28,1-FutureBuiltZERO!D$26)*Inndata!F20*Inndata!J20*Inndata!K20*FutureBuiltZERO!$V$10))</f>
        <v/>
      </c>
      <c r="J21" s="130" t="str">
        <f>IF(E21=0,"",(IF(FutureBuiltZERO!D$26="",1-FutureBuiltZERO!D$28,1-FutureBuiltZERO!D$26)*Inndata!F20*Inndata!J20*Inndata!L20*FutureBuiltZERO!$V$11))</f>
        <v/>
      </c>
      <c r="K21" s="231" t="e">
        <f>Inndata!H20*Inndata!D20*(1+Inndata!J20)*IF(Inndata!P20="Ja",FutureBuiltZERO!$W$7,FutureBuiltZERO!$W$6)</f>
        <v>#VALUE!</v>
      </c>
      <c r="L21" s="37" t="e">
        <f>Inndata!H20*Inndata!E20*(1+Inndata!J20)*FutureBuiltZERO!$W$6</f>
        <v>#VALUE!</v>
      </c>
      <c r="M21" s="129" t="e">
        <f>Inndata!I20*(IF(Inndata!O20="Ja",0,1)+Inndata!J20)*Inndata!K20*FutureBuiltZERO!$W$10*FutureBuiltZERO!D$29</f>
        <v>#VALUE!</v>
      </c>
      <c r="N21" s="129" t="e">
        <f>Inndata!I20*(IF(Inndata!O20="Ja",0,1)+Inndata!J20)*Inndata!L20*FutureBuiltZERO!$W$11*FutureBuiltZERO!D$29</f>
        <v>#VALUE!</v>
      </c>
      <c r="O21" s="38" t="e">
        <f>Inndata!K20*(Inndata!F20*FutureBuiltZERO!$V$9+Inndata!I20*FutureBuiltZERO!$W$9)</f>
        <v>#VALUE!</v>
      </c>
      <c r="P21" s="129" t="e">
        <f>IF(SUM((E21+K21*(1-Inndata!J20)),(M21*(1-Inndata!J20)+R21),O21)&lt;0,-SUM(0.75*(E21+K21*(1-Inndata!J20)),(M21*(1-Inndata!J20)+R21)),O21)</f>
        <v>#VALUE!</v>
      </c>
      <c r="Q21" s="37">
        <f>Inndata!F20*Inndata!M20*FutureBuiltZERO!$W$8</f>
        <v>0</v>
      </c>
      <c r="R21" s="233" t="str">
        <f>IF(E21=0,"",Inndata!F20*Inndata!K20*FutureBuiltZERO!$X$10*IF(Inndata!O20="Ja",0,1)*FutureBuiltZERO!D$30)</f>
        <v/>
      </c>
      <c r="S21" s="129" t="str">
        <f>IF(E21=0,"",Inndata!F20*Inndata!L20*FutureBuiltZERO!$X$11*IF(Inndata!O20="Ja",0,1)*FutureBuiltZERO!D$30)</f>
        <v/>
      </c>
      <c r="T21" s="37">
        <f>IF(Inndata!O20="Ja",-0.1*Inndata!D20,0)</f>
        <v>0</v>
      </c>
      <c r="W21" s="133" t="str">
        <f t="shared" si="0"/>
        <v/>
      </c>
      <c r="X21" s="37" t="e">
        <f>(Inndata!D20+Inndata!E20)*Inndata!H20*(1+Inndata!J20)</f>
        <v>#VALUE!</v>
      </c>
    </row>
    <row r="22" spans="1:24" x14ac:dyDescent="0.2">
      <c r="A22" s="39">
        <f>Inndata!A21</f>
        <v>0</v>
      </c>
      <c r="B22" s="39">
        <f>Inndata!B21</f>
        <v>0</v>
      </c>
      <c r="C22" s="39">
        <f>Inndata!C21</f>
        <v>0</v>
      </c>
      <c r="D22" s="119">
        <f t="array" ref="D22">SUM(IFERROR(E22:N22,0))+SUM(IFERROR(P22:T22,0))</f>
        <v>0</v>
      </c>
      <c r="E22" s="36">
        <f>Inndata!D21*IF(Inndata!N21="Ja",0.2,1)</f>
        <v>0</v>
      </c>
      <c r="F22" s="36">
        <f>Inndata!E21</f>
        <v>0</v>
      </c>
      <c r="G22" s="37">
        <f>Inndata!D21*Inndata!J21</f>
        <v>0</v>
      </c>
      <c r="H22" s="37">
        <f>Inndata!E21*Inndata!J21</f>
        <v>0</v>
      </c>
      <c r="I22" s="130" t="str">
        <f>IF(E22=0,"",(IF(FutureBuiltZERO!D$26="",1-FutureBuiltZERO!D$28,1-FutureBuiltZERO!D$26)*Inndata!F21*Inndata!J21*Inndata!K21*FutureBuiltZERO!$V$10))</f>
        <v/>
      </c>
      <c r="J22" s="130" t="str">
        <f>IF(E22=0,"",(IF(FutureBuiltZERO!D$26="",1-FutureBuiltZERO!D$28,1-FutureBuiltZERO!D$26)*Inndata!F21*Inndata!J21*Inndata!L21*FutureBuiltZERO!$V$11))</f>
        <v/>
      </c>
      <c r="K22" s="231" t="e">
        <f>Inndata!H21*Inndata!D21*(1+Inndata!J21)*IF(Inndata!P21="Ja",FutureBuiltZERO!$W$7,FutureBuiltZERO!$W$6)</f>
        <v>#VALUE!</v>
      </c>
      <c r="L22" s="37" t="e">
        <f>Inndata!H21*Inndata!E21*(1+Inndata!J21)*FutureBuiltZERO!$W$6</f>
        <v>#VALUE!</v>
      </c>
      <c r="M22" s="129" t="e">
        <f>Inndata!I21*(IF(Inndata!O21="Ja",0,1)+Inndata!J21)*Inndata!K21*FutureBuiltZERO!$W$10*FutureBuiltZERO!D$29</f>
        <v>#VALUE!</v>
      </c>
      <c r="N22" s="129" t="e">
        <f>Inndata!I21*(IF(Inndata!O21="Ja",0,1)+Inndata!J21)*Inndata!L21*FutureBuiltZERO!$W$11*FutureBuiltZERO!D$29</f>
        <v>#VALUE!</v>
      </c>
      <c r="O22" s="38" t="e">
        <f>Inndata!K21*(Inndata!F21*FutureBuiltZERO!$V$9+Inndata!I21*FutureBuiltZERO!$W$9)</f>
        <v>#VALUE!</v>
      </c>
      <c r="P22" s="129" t="e">
        <f>IF(SUM((E22+K22*(1-Inndata!J21)),(M22*(1-Inndata!J21)+R22),O22)&lt;0,-SUM(0.75*(E22+K22*(1-Inndata!J21)),(M22*(1-Inndata!J21)+R22)),O22)</f>
        <v>#VALUE!</v>
      </c>
      <c r="Q22" s="37">
        <f>Inndata!F21*Inndata!M21*FutureBuiltZERO!$W$8</f>
        <v>0</v>
      </c>
      <c r="R22" s="233" t="str">
        <f>IF(E22=0,"",Inndata!F21*Inndata!K21*FutureBuiltZERO!$X$10*IF(Inndata!O21="Ja",0,1)*FutureBuiltZERO!D$30)</f>
        <v/>
      </c>
      <c r="S22" s="129" t="str">
        <f>IF(E22=0,"",Inndata!F21*Inndata!L21*FutureBuiltZERO!$X$11*IF(Inndata!O21="Ja",0,1)*FutureBuiltZERO!D$30)</f>
        <v/>
      </c>
      <c r="T22" s="37">
        <f>IF(Inndata!O21="Ja",-0.1*Inndata!D21,0)</f>
        <v>0</v>
      </c>
      <c r="W22" s="133" t="str">
        <f t="shared" si="0"/>
        <v/>
      </c>
      <c r="X22" s="37" t="e">
        <f>(Inndata!D21+Inndata!E21)*Inndata!H21*(1+Inndata!J21)</f>
        <v>#VALUE!</v>
      </c>
    </row>
    <row r="23" spans="1:24" x14ac:dyDescent="0.2">
      <c r="A23" s="39">
        <f>Inndata!A22</f>
        <v>0</v>
      </c>
      <c r="B23" s="39">
        <f>Inndata!B22</f>
        <v>0</v>
      </c>
      <c r="C23" s="39">
        <f>Inndata!C22</f>
        <v>0</v>
      </c>
      <c r="D23" s="119">
        <f t="array" ref="D23">SUM(IFERROR(E23:N23,0))+SUM(IFERROR(P23:T23,0))</f>
        <v>0</v>
      </c>
      <c r="E23" s="36">
        <f>Inndata!D22*IF(Inndata!N22="Ja",0.2,1)</f>
        <v>0</v>
      </c>
      <c r="F23" s="36">
        <f>Inndata!E22</f>
        <v>0</v>
      </c>
      <c r="G23" s="37">
        <f>Inndata!D22*Inndata!J22</f>
        <v>0</v>
      </c>
      <c r="H23" s="37">
        <f>Inndata!E22*Inndata!J22</f>
        <v>0</v>
      </c>
      <c r="I23" s="130" t="str">
        <f>IF(E23=0,"",(IF(FutureBuiltZERO!D$26="",1-FutureBuiltZERO!D$28,1-FutureBuiltZERO!D$26)*Inndata!F22*Inndata!J22*Inndata!K22*FutureBuiltZERO!$V$10))</f>
        <v/>
      </c>
      <c r="J23" s="130" t="str">
        <f>IF(E23=0,"",(IF(FutureBuiltZERO!D$26="",1-FutureBuiltZERO!D$28,1-FutureBuiltZERO!D$26)*Inndata!F22*Inndata!J22*Inndata!L22*FutureBuiltZERO!$V$11))</f>
        <v/>
      </c>
      <c r="K23" s="231" t="e">
        <f>Inndata!H22*Inndata!D22*(1+Inndata!J22)*IF(Inndata!P22="Ja",FutureBuiltZERO!$W$7,FutureBuiltZERO!$W$6)</f>
        <v>#VALUE!</v>
      </c>
      <c r="L23" s="37" t="e">
        <f>Inndata!H22*Inndata!E22*(1+Inndata!J22)*FutureBuiltZERO!$W$6</f>
        <v>#VALUE!</v>
      </c>
      <c r="M23" s="129" t="e">
        <f>Inndata!I22*(IF(Inndata!O22="Ja",0,1)+Inndata!J22)*Inndata!K22*FutureBuiltZERO!$W$10*FutureBuiltZERO!D$29</f>
        <v>#VALUE!</v>
      </c>
      <c r="N23" s="129" t="e">
        <f>Inndata!I22*(IF(Inndata!O22="Ja",0,1)+Inndata!J22)*Inndata!L22*FutureBuiltZERO!$W$11*FutureBuiltZERO!D$29</f>
        <v>#VALUE!</v>
      </c>
      <c r="O23" s="38" t="e">
        <f>Inndata!K22*(Inndata!F22*FutureBuiltZERO!$V$9+Inndata!I22*FutureBuiltZERO!$W$9)</f>
        <v>#VALUE!</v>
      </c>
      <c r="P23" s="129" t="e">
        <f>IF(SUM((E23+K23*(1-Inndata!J22)),(M23*(1-Inndata!J22)+R23),O23)&lt;0,-SUM(0.75*(E23+K23*(1-Inndata!J22)),(M23*(1-Inndata!J22)+R23)),O23)</f>
        <v>#VALUE!</v>
      </c>
      <c r="Q23" s="37">
        <f>Inndata!F22*Inndata!M22*FutureBuiltZERO!$W$8</f>
        <v>0</v>
      </c>
      <c r="R23" s="233" t="str">
        <f>IF(E23=0,"",Inndata!F22*Inndata!K22*FutureBuiltZERO!$X$10*IF(Inndata!O22="Ja",0,1)*FutureBuiltZERO!D$30)</f>
        <v/>
      </c>
      <c r="S23" s="129" t="str">
        <f>IF(E23=0,"",Inndata!F22*Inndata!L22*FutureBuiltZERO!$X$11*IF(Inndata!O22="Ja",0,1)*FutureBuiltZERO!D$30)</f>
        <v/>
      </c>
      <c r="T23" s="37">
        <f>IF(Inndata!O22="Ja",-0.1*Inndata!D22,0)</f>
        <v>0</v>
      </c>
      <c r="W23" s="133" t="str">
        <f t="shared" si="0"/>
        <v/>
      </c>
      <c r="X23" s="37" t="e">
        <f>(Inndata!D22+Inndata!E22)*Inndata!H22*(1+Inndata!J22)</f>
        <v>#VALUE!</v>
      </c>
    </row>
    <row r="24" spans="1:24" x14ac:dyDescent="0.2">
      <c r="A24" s="39">
        <f>Inndata!A23</f>
        <v>0</v>
      </c>
      <c r="B24" s="39">
        <f>Inndata!B23</f>
        <v>0</v>
      </c>
      <c r="C24" s="39">
        <f>Inndata!C23</f>
        <v>0</v>
      </c>
      <c r="D24" s="119">
        <f t="array" ref="D24">SUM(IFERROR(E24:N24,0))+SUM(IFERROR(P24:T24,0))</f>
        <v>0</v>
      </c>
      <c r="E24" s="36">
        <f>Inndata!D23*IF(Inndata!N23="Ja",0.2,1)</f>
        <v>0</v>
      </c>
      <c r="F24" s="36">
        <f>Inndata!E23</f>
        <v>0</v>
      </c>
      <c r="G24" s="37">
        <f>Inndata!D23*Inndata!J23</f>
        <v>0</v>
      </c>
      <c r="H24" s="37">
        <f>Inndata!E23*Inndata!J23</f>
        <v>0</v>
      </c>
      <c r="I24" s="130" t="str">
        <f>IF(E24=0,"",(IF(FutureBuiltZERO!D$26="",1-FutureBuiltZERO!D$28,1-FutureBuiltZERO!D$26)*Inndata!F23*Inndata!J23*Inndata!K23*FutureBuiltZERO!$V$10))</f>
        <v/>
      </c>
      <c r="J24" s="130" t="str">
        <f>IF(E24=0,"",(IF(FutureBuiltZERO!D$26="",1-FutureBuiltZERO!D$28,1-FutureBuiltZERO!D$26)*Inndata!F23*Inndata!J23*Inndata!L23*FutureBuiltZERO!$V$11))</f>
        <v/>
      </c>
      <c r="K24" s="231" t="e">
        <f>Inndata!H23*Inndata!D23*(1+Inndata!J23)*IF(Inndata!P23="Ja",FutureBuiltZERO!$W$7,FutureBuiltZERO!$W$6)</f>
        <v>#VALUE!</v>
      </c>
      <c r="L24" s="37" t="e">
        <f>Inndata!H23*Inndata!E23*(1+Inndata!J23)*FutureBuiltZERO!$W$6</f>
        <v>#VALUE!</v>
      </c>
      <c r="M24" s="129" t="e">
        <f>Inndata!I23*(IF(Inndata!O23="Ja",0,1)+Inndata!J23)*Inndata!K23*FutureBuiltZERO!$W$10*FutureBuiltZERO!D$29</f>
        <v>#VALUE!</v>
      </c>
      <c r="N24" s="129" t="e">
        <f>Inndata!I23*(IF(Inndata!O23="Ja",0,1)+Inndata!J23)*Inndata!L23*FutureBuiltZERO!$W$11*FutureBuiltZERO!D$29</f>
        <v>#VALUE!</v>
      </c>
      <c r="O24" s="38" t="e">
        <f>Inndata!K23*(Inndata!F23*FutureBuiltZERO!$V$9+Inndata!I23*FutureBuiltZERO!$W$9)</f>
        <v>#VALUE!</v>
      </c>
      <c r="P24" s="129" t="e">
        <f>IF(SUM((E24+K24*(1-Inndata!J23)),(M24*(1-Inndata!J23)+R24),O24)&lt;0,-SUM(0.75*(E24+K24*(1-Inndata!J23)),(M24*(1-Inndata!J23)+R24)),O24)</f>
        <v>#VALUE!</v>
      </c>
      <c r="Q24" s="37">
        <f>Inndata!F23*Inndata!M23*FutureBuiltZERO!$W$8</f>
        <v>0</v>
      </c>
      <c r="R24" s="233" t="str">
        <f>IF(E24=0,"",Inndata!F23*Inndata!K23*FutureBuiltZERO!$X$10*IF(Inndata!O23="Ja",0,1)*FutureBuiltZERO!D$30)</f>
        <v/>
      </c>
      <c r="S24" s="129" t="str">
        <f>IF(E24=0,"",Inndata!F23*Inndata!L23*FutureBuiltZERO!$X$11*IF(Inndata!O23="Ja",0,1)*FutureBuiltZERO!D$30)</f>
        <v/>
      </c>
      <c r="T24" s="37">
        <f>IF(Inndata!O23="Ja",-0.1*Inndata!D23,0)</f>
        <v>0</v>
      </c>
      <c r="W24" s="133" t="str">
        <f t="shared" si="0"/>
        <v/>
      </c>
      <c r="X24" s="37" t="e">
        <f>(Inndata!D23+Inndata!E23)*Inndata!H23*(1+Inndata!J23)</f>
        <v>#VALUE!</v>
      </c>
    </row>
    <row r="25" spans="1:24" x14ac:dyDescent="0.2">
      <c r="A25" s="39">
        <f>Inndata!A24</f>
        <v>0</v>
      </c>
      <c r="B25" s="39">
        <f>Inndata!B24</f>
        <v>0</v>
      </c>
      <c r="C25" s="39">
        <f>Inndata!C24</f>
        <v>0</v>
      </c>
      <c r="D25" s="119">
        <f t="array" ref="D25">SUM(IFERROR(E25:N25,0))+SUM(IFERROR(P25:T25,0))</f>
        <v>0</v>
      </c>
      <c r="E25" s="36">
        <f>Inndata!D24*IF(Inndata!N24="Ja",0.2,1)</f>
        <v>0</v>
      </c>
      <c r="F25" s="36">
        <f>Inndata!E24</f>
        <v>0</v>
      </c>
      <c r="G25" s="37">
        <f>Inndata!D24*Inndata!J24</f>
        <v>0</v>
      </c>
      <c r="H25" s="37">
        <f>Inndata!E24*Inndata!J24</f>
        <v>0</v>
      </c>
      <c r="I25" s="130" t="str">
        <f>IF(E25=0,"",(IF(FutureBuiltZERO!D$26="",1-FutureBuiltZERO!D$28,1-FutureBuiltZERO!D$26)*Inndata!F24*Inndata!J24*Inndata!K24*FutureBuiltZERO!$V$10))</f>
        <v/>
      </c>
      <c r="J25" s="130" t="str">
        <f>IF(E25=0,"",(IF(FutureBuiltZERO!D$26="",1-FutureBuiltZERO!D$28,1-FutureBuiltZERO!D$26)*Inndata!F24*Inndata!J24*Inndata!L24*FutureBuiltZERO!$V$11))</f>
        <v/>
      </c>
      <c r="K25" s="231" t="e">
        <f>Inndata!H24*Inndata!D24*(1+Inndata!J24)*IF(Inndata!P24="Ja",FutureBuiltZERO!$W$7,FutureBuiltZERO!$W$6)</f>
        <v>#VALUE!</v>
      </c>
      <c r="L25" s="37" t="e">
        <f>Inndata!H24*Inndata!E24*(1+Inndata!J24)*FutureBuiltZERO!$W$6</f>
        <v>#VALUE!</v>
      </c>
      <c r="M25" s="129" t="e">
        <f>Inndata!I24*(IF(Inndata!O24="Ja",0,1)+Inndata!J24)*Inndata!K24*FutureBuiltZERO!$W$10*FutureBuiltZERO!D$29</f>
        <v>#VALUE!</v>
      </c>
      <c r="N25" s="129" t="e">
        <f>Inndata!I24*(IF(Inndata!O24="Ja",0,1)+Inndata!J24)*Inndata!L24*FutureBuiltZERO!$W$11*FutureBuiltZERO!D$29</f>
        <v>#VALUE!</v>
      </c>
      <c r="O25" s="38" t="e">
        <f>Inndata!K24*(Inndata!F24*FutureBuiltZERO!$V$9+Inndata!I24*FutureBuiltZERO!$W$9)</f>
        <v>#VALUE!</v>
      </c>
      <c r="P25" s="129" t="e">
        <f>IF(SUM((E25+K25*(1-Inndata!J24)),(M25*(1-Inndata!J24)+R25),O25)&lt;0,-SUM(0.75*(E25+K25*(1-Inndata!J24)),(M25*(1-Inndata!J24)+R25)),O25)</f>
        <v>#VALUE!</v>
      </c>
      <c r="Q25" s="37">
        <f>Inndata!F24*Inndata!M24*FutureBuiltZERO!$W$8</f>
        <v>0</v>
      </c>
      <c r="R25" s="233" t="str">
        <f>IF(E25=0,"",Inndata!F24*Inndata!K24*FutureBuiltZERO!$X$10*IF(Inndata!O24="Ja",0,1)*FutureBuiltZERO!D$30)</f>
        <v/>
      </c>
      <c r="S25" s="129" t="str">
        <f>IF(E25=0,"",Inndata!F24*Inndata!L24*FutureBuiltZERO!$X$11*IF(Inndata!O24="Ja",0,1)*FutureBuiltZERO!D$30)</f>
        <v/>
      </c>
      <c r="T25" s="37">
        <f>IF(Inndata!O24="Ja",-0.1*Inndata!D24,0)</f>
        <v>0</v>
      </c>
      <c r="W25" s="133" t="str">
        <f t="shared" si="0"/>
        <v/>
      </c>
      <c r="X25" s="37" t="e">
        <f>(Inndata!D24+Inndata!E24)*Inndata!H24*(1+Inndata!J24)</f>
        <v>#VALUE!</v>
      </c>
    </row>
    <row r="26" spans="1:24" x14ac:dyDescent="0.2">
      <c r="A26" s="39">
        <f>Inndata!A25</f>
        <v>0</v>
      </c>
      <c r="B26" s="39">
        <f>Inndata!B25</f>
        <v>0</v>
      </c>
      <c r="C26" s="39">
        <f>Inndata!C25</f>
        <v>0</v>
      </c>
      <c r="D26" s="119">
        <f t="array" ref="D26">SUM(IFERROR(E26:N26,0))+SUM(IFERROR(P26:T26,0))</f>
        <v>0</v>
      </c>
      <c r="E26" s="36">
        <f>Inndata!D25*IF(Inndata!N25="Ja",0.2,1)</f>
        <v>0</v>
      </c>
      <c r="F26" s="36">
        <f>Inndata!E25</f>
        <v>0</v>
      </c>
      <c r="G26" s="37">
        <f>Inndata!D25*Inndata!J25</f>
        <v>0</v>
      </c>
      <c r="H26" s="37">
        <f>Inndata!E25*Inndata!J25</f>
        <v>0</v>
      </c>
      <c r="I26" s="130" t="str">
        <f>IF(E26=0,"",(IF(FutureBuiltZERO!D$26="",1-FutureBuiltZERO!D$28,1-FutureBuiltZERO!D$26)*Inndata!F25*Inndata!J25*Inndata!K25*FutureBuiltZERO!$V$10))</f>
        <v/>
      </c>
      <c r="J26" s="130" t="str">
        <f>IF(E26=0,"",(IF(FutureBuiltZERO!D$26="",1-FutureBuiltZERO!D$28,1-FutureBuiltZERO!D$26)*Inndata!F25*Inndata!J25*Inndata!L25*FutureBuiltZERO!$V$11))</f>
        <v/>
      </c>
      <c r="K26" s="231" t="e">
        <f>Inndata!H25*Inndata!D25*(1+Inndata!J25)*IF(Inndata!P25="Ja",FutureBuiltZERO!$W$7,FutureBuiltZERO!$W$6)</f>
        <v>#VALUE!</v>
      </c>
      <c r="L26" s="37" t="e">
        <f>Inndata!H25*Inndata!E25*(1+Inndata!J25)*FutureBuiltZERO!$W$6</f>
        <v>#VALUE!</v>
      </c>
      <c r="M26" s="129" t="e">
        <f>Inndata!I25*(IF(Inndata!O25="Ja",0,1)+Inndata!J25)*Inndata!K25*FutureBuiltZERO!$W$10*FutureBuiltZERO!D$29</f>
        <v>#VALUE!</v>
      </c>
      <c r="N26" s="129" t="e">
        <f>Inndata!I25*(IF(Inndata!O25="Ja",0,1)+Inndata!J25)*Inndata!L25*FutureBuiltZERO!$W$11*FutureBuiltZERO!D$29</f>
        <v>#VALUE!</v>
      </c>
      <c r="O26" s="38" t="e">
        <f>Inndata!K25*(Inndata!F25*FutureBuiltZERO!$V$9+Inndata!I25*FutureBuiltZERO!$W$9)</f>
        <v>#VALUE!</v>
      </c>
      <c r="P26" s="129" t="e">
        <f>IF(SUM((E26+K26*(1-Inndata!J25)),(M26*(1-Inndata!J25)+R26),O26)&lt;0,-SUM(0.75*(E26+K26*(1-Inndata!J25)),(M26*(1-Inndata!J25)+R26)),O26)</f>
        <v>#VALUE!</v>
      </c>
      <c r="Q26" s="37">
        <f>Inndata!F25*Inndata!M25*FutureBuiltZERO!$W$8</f>
        <v>0</v>
      </c>
      <c r="R26" s="233" t="str">
        <f>IF(E26=0,"",Inndata!F25*Inndata!K25*FutureBuiltZERO!$X$10*IF(Inndata!O25="Ja",0,1)*FutureBuiltZERO!D$30)</f>
        <v/>
      </c>
      <c r="S26" s="129" t="str">
        <f>IF(E26=0,"",Inndata!F25*Inndata!L25*FutureBuiltZERO!$X$11*IF(Inndata!O25="Ja",0,1)*FutureBuiltZERO!D$30)</f>
        <v/>
      </c>
      <c r="T26" s="37">
        <f>IF(Inndata!O25="Ja",-0.1*Inndata!D25,0)</f>
        <v>0</v>
      </c>
      <c r="W26" s="133" t="str">
        <f t="shared" si="0"/>
        <v/>
      </c>
      <c r="X26" s="37" t="e">
        <f>(Inndata!D25+Inndata!E25)*Inndata!H25*(1+Inndata!J25)</f>
        <v>#VALUE!</v>
      </c>
    </row>
    <row r="27" spans="1:24" x14ac:dyDescent="0.2">
      <c r="A27" s="39">
        <f>Inndata!A26</f>
        <v>0</v>
      </c>
      <c r="B27" s="39">
        <f>Inndata!B26</f>
        <v>0</v>
      </c>
      <c r="C27" s="39">
        <f>Inndata!C26</f>
        <v>0</v>
      </c>
      <c r="D27" s="119">
        <f t="array" ref="D27">SUM(IFERROR(E27:N27,0))+SUM(IFERROR(P27:T27,0))</f>
        <v>0</v>
      </c>
      <c r="E27" s="36">
        <f>Inndata!D26*IF(Inndata!N26="Ja",0.2,1)</f>
        <v>0</v>
      </c>
      <c r="F27" s="36">
        <f>Inndata!E26</f>
        <v>0</v>
      </c>
      <c r="G27" s="37">
        <f>Inndata!D26*Inndata!J26</f>
        <v>0</v>
      </c>
      <c r="H27" s="37">
        <f>Inndata!E26*Inndata!J26</f>
        <v>0</v>
      </c>
      <c r="I27" s="130" t="str">
        <f>IF(E27=0,"",(IF(FutureBuiltZERO!D$26="",1-FutureBuiltZERO!D$28,1-FutureBuiltZERO!D$26)*Inndata!F26*Inndata!J26*Inndata!K26*FutureBuiltZERO!$V$10))</f>
        <v/>
      </c>
      <c r="J27" s="130" t="str">
        <f>IF(E27=0,"",(IF(FutureBuiltZERO!D$26="",1-FutureBuiltZERO!D$28,1-FutureBuiltZERO!D$26)*Inndata!F26*Inndata!J26*Inndata!L26*FutureBuiltZERO!$V$11))</f>
        <v/>
      </c>
      <c r="K27" s="231" t="e">
        <f>Inndata!H26*Inndata!D26*(1+Inndata!J26)*IF(Inndata!P26="Ja",FutureBuiltZERO!$W$7,FutureBuiltZERO!$W$6)</f>
        <v>#VALUE!</v>
      </c>
      <c r="L27" s="37" t="e">
        <f>Inndata!H26*Inndata!E26*(1+Inndata!J26)*FutureBuiltZERO!$W$6</f>
        <v>#VALUE!</v>
      </c>
      <c r="M27" s="129" t="e">
        <f>Inndata!I26*(IF(Inndata!O26="Ja",0,1)+Inndata!J26)*Inndata!K26*FutureBuiltZERO!$W$10*FutureBuiltZERO!D$29</f>
        <v>#VALUE!</v>
      </c>
      <c r="N27" s="129" t="e">
        <f>Inndata!I26*(IF(Inndata!O26="Ja",0,1)+Inndata!J26)*Inndata!L26*FutureBuiltZERO!$W$11*FutureBuiltZERO!D$29</f>
        <v>#VALUE!</v>
      </c>
      <c r="O27" s="38" t="e">
        <f>Inndata!K26*(Inndata!F26*FutureBuiltZERO!$V$9+Inndata!I26*FutureBuiltZERO!$W$9)</f>
        <v>#VALUE!</v>
      </c>
      <c r="P27" s="129" t="e">
        <f>IF(SUM((E27+K27*(1-Inndata!J26)),(M27*(1-Inndata!J26)+R27),O27)&lt;0,-SUM(0.75*(E27+K27*(1-Inndata!J26)),(M27*(1-Inndata!J26)+R27)),O27)</f>
        <v>#VALUE!</v>
      </c>
      <c r="Q27" s="37">
        <f>Inndata!F26*Inndata!M26*FutureBuiltZERO!$W$8</f>
        <v>0</v>
      </c>
      <c r="R27" s="233" t="str">
        <f>IF(E27=0,"",Inndata!F26*Inndata!K26*FutureBuiltZERO!$X$10*IF(Inndata!O26="Ja",0,1)*FutureBuiltZERO!D$30)</f>
        <v/>
      </c>
      <c r="S27" s="129" t="str">
        <f>IF(E27=0,"",Inndata!F26*Inndata!L26*FutureBuiltZERO!$X$11*IF(Inndata!O26="Ja",0,1)*FutureBuiltZERO!D$30)</f>
        <v/>
      </c>
      <c r="T27" s="37">
        <f>IF(Inndata!O26="Ja",-0.1*Inndata!D26,0)</f>
        <v>0</v>
      </c>
      <c r="W27" s="133" t="str">
        <f t="shared" si="0"/>
        <v/>
      </c>
      <c r="X27" s="37" t="e">
        <f>(Inndata!D26+Inndata!E26)*Inndata!H26*(1+Inndata!J26)</f>
        <v>#VALUE!</v>
      </c>
    </row>
    <row r="28" spans="1:24" x14ac:dyDescent="0.2">
      <c r="A28" s="39">
        <f>Inndata!A27</f>
        <v>0</v>
      </c>
      <c r="B28" s="39">
        <f>Inndata!B27</f>
        <v>0</v>
      </c>
      <c r="C28" s="39">
        <f>Inndata!C27</f>
        <v>0</v>
      </c>
      <c r="D28" s="119">
        <f t="array" ref="D28">SUM(IFERROR(E28:N28,0))+SUM(IFERROR(P28:T28,0))</f>
        <v>0</v>
      </c>
      <c r="E28" s="36">
        <f>Inndata!D27*IF(Inndata!N27="Ja",0.2,1)</f>
        <v>0</v>
      </c>
      <c r="F28" s="36">
        <f>Inndata!E27</f>
        <v>0</v>
      </c>
      <c r="G28" s="37">
        <f>Inndata!D27*Inndata!J27</f>
        <v>0</v>
      </c>
      <c r="H28" s="37">
        <f>Inndata!E27*Inndata!J27</f>
        <v>0</v>
      </c>
      <c r="I28" s="130" t="str">
        <f>IF(E28=0,"",(IF(FutureBuiltZERO!D$26="",1-FutureBuiltZERO!D$28,1-FutureBuiltZERO!D$26)*Inndata!F27*Inndata!J27*Inndata!K27*FutureBuiltZERO!$V$10))</f>
        <v/>
      </c>
      <c r="J28" s="130" t="str">
        <f>IF(E28=0,"",(IF(FutureBuiltZERO!D$26="",1-FutureBuiltZERO!D$28,1-FutureBuiltZERO!D$26)*Inndata!F27*Inndata!J27*Inndata!L27*FutureBuiltZERO!$V$11))</f>
        <v/>
      </c>
      <c r="K28" s="231" t="e">
        <f>Inndata!H27*Inndata!D27*(1+Inndata!J27)*IF(Inndata!P27="Ja",FutureBuiltZERO!$W$7,FutureBuiltZERO!$W$6)</f>
        <v>#VALUE!</v>
      </c>
      <c r="L28" s="37" t="e">
        <f>Inndata!H27*Inndata!E27*(1+Inndata!J27)*FutureBuiltZERO!$W$6</f>
        <v>#VALUE!</v>
      </c>
      <c r="M28" s="129" t="e">
        <f>Inndata!I27*(IF(Inndata!O27="Ja",0,1)+Inndata!J27)*Inndata!K27*FutureBuiltZERO!$W$10*FutureBuiltZERO!D$29</f>
        <v>#VALUE!</v>
      </c>
      <c r="N28" s="129" t="e">
        <f>Inndata!I27*(IF(Inndata!O27="Ja",0,1)+Inndata!J27)*Inndata!L27*FutureBuiltZERO!$W$11*FutureBuiltZERO!D$29</f>
        <v>#VALUE!</v>
      </c>
      <c r="O28" s="38" t="e">
        <f>Inndata!K27*(Inndata!F27*FutureBuiltZERO!$V$9+Inndata!I27*FutureBuiltZERO!$W$9)</f>
        <v>#VALUE!</v>
      </c>
      <c r="P28" s="129" t="e">
        <f>IF(SUM((E28+K28*(1-Inndata!J27)),(M28*(1-Inndata!J27)+R28),O28)&lt;0,-SUM(0.75*(E28+K28*(1-Inndata!J27)),(M28*(1-Inndata!J27)+R28)),O28)</f>
        <v>#VALUE!</v>
      </c>
      <c r="Q28" s="37">
        <f>Inndata!F27*Inndata!M27*FutureBuiltZERO!$W$8</f>
        <v>0</v>
      </c>
      <c r="R28" s="233" t="str">
        <f>IF(E28=0,"",Inndata!F27*Inndata!K27*FutureBuiltZERO!$X$10*IF(Inndata!O27="Ja",0,1)*FutureBuiltZERO!D$30)</f>
        <v/>
      </c>
      <c r="S28" s="129" t="str">
        <f>IF(E28=0,"",Inndata!F27*Inndata!L27*FutureBuiltZERO!$X$11*IF(Inndata!O27="Ja",0,1)*FutureBuiltZERO!D$30)</f>
        <v/>
      </c>
      <c r="T28" s="37">
        <f>IF(Inndata!O27="Ja",-0.1*Inndata!D27,0)</f>
        <v>0</v>
      </c>
      <c r="W28" s="133" t="str">
        <f t="shared" si="0"/>
        <v/>
      </c>
      <c r="X28" s="37" t="e">
        <f>(Inndata!D27+Inndata!E27)*Inndata!H27*(1+Inndata!J27)</f>
        <v>#VALUE!</v>
      </c>
    </row>
    <row r="29" spans="1:24" x14ac:dyDescent="0.2">
      <c r="A29" s="39">
        <f>Inndata!A28</f>
        <v>0</v>
      </c>
      <c r="B29" s="39">
        <f>Inndata!B28</f>
        <v>0</v>
      </c>
      <c r="C29" s="39">
        <f>Inndata!C28</f>
        <v>0</v>
      </c>
      <c r="D29" s="119">
        <f t="array" ref="D29">SUM(IFERROR(E29:N29,0))+SUM(IFERROR(P29:T29,0))</f>
        <v>0</v>
      </c>
      <c r="E29" s="36">
        <f>Inndata!D28*IF(Inndata!N28="Ja",0.2,1)</f>
        <v>0</v>
      </c>
      <c r="F29" s="36">
        <f>Inndata!E28</f>
        <v>0</v>
      </c>
      <c r="G29" s="37">
        <f>Inndata!D28*Inndata!J28</f>
        <v>0</v>
      </c>
      <c r="H29" s="37">
        <f>Inndata!E28*Inndata!J28</f>
        <v>0</v>
      </c>
      <c r="I29" s="130" t="str">
        <f>IF(E29=0,"",(IF(FutureBuiltZERO!D$26="",1-FutureBuiltZERO!D$28,1-FutureBuiltZERO!D$26)*Inndata!F28*Inndata!J28*Inndata!K28*FutureBuiltZERO!$V$10))</f>
        <v/>
      </c>
      <c r="J29" s="130" t="str">
        <f>IF(E29=0,"",(IF(FutureBuiltZERO!D$26="",1-FutureBuiltZERO!D$28,1-FutureBuiltZERO!D$26)*Inndata!F28*Inndata!J28*Inndata!L28*FutureBuiltZERO!$V$11))</f>
        <v/>
      </c>
      <c r="K29" s="231" t="e">
        <f>Inndata!H28*Inndata!D28*(1+Inndata!J28)*IF(Inndata!P28="Ja",FutureBuiltZERO!$W$7,FutureBuiltZERO!$W$6)</f>
        <v>#VALUE!</v>
      </c>
      <c r="L29" s="37" t="e">
        <f>Inndata!H28*Inndata!E28*(1+Inndata!J28)*FutureBuiltZERO!$W$6</f>
        <v>#VALUE!</v>
      </c>
      <c r="M29" s="129" t="e">
        <f>Inndata!I28*(IF(Inndata!O28="Ja",0,1)+Inndata!J28)*Inndata!K28*FutureBuiltZERO!$W$10*FutureBuiltZERO!D$29</f>
        <v>#VALUE!</v>
      </c>
      <c r="N29" s="129" t="e">
        <f>Inndata!I28*(IF(Inndata!O28="Ja",0,1)+Inndata!J28)*Inndata!L28*FutureBuiltZERO!$W$11*FutureBuiltZERO!D$29</f>
        <v>#VALUE!</v>
      </c>
      <c r="O29" s="38" t="e">
        <f>Inndata!K28*(Inndata!F28*FutureBuiltZERO!$V$9+Inndata!I28*FutureBuiltZERO!$W$9)</f>
        <v>#VALUE!</v>
      </c>
      <c r="P29" s="129" t="e">
        <f>IF(SUM((E29+K29*(1-Inndata!J28)),(M29*(1-Inndata!J28)+R29),O29)&lt;0,-SUM(0.75*(E29+K29*(1-Inndata!J28)),(M29*(1-Inndata!J28)+R29)),O29)</f>
        <v>#VALUE!</v>
      </c>
      <c r="Q29" s="37">
        <f>Inndata!F28*Inndata!M28*FutureBuiltZERO!$W$8</f>
        <v>0</v>
      </c>
      <c r="R29" s="233" t="str">
        <f>IF(E29=0,"",Inndata!F28*Inndata!K28*FutureBuiltZERO!$X$10*IF(Inndata!O28="Ja",0,1)*FutureBuiltZERO!D$30)</f>
        <v/>
      </c>
      <c r="S29" s="129" t="str">
        <f>IF(E29=0,"",Inndata!F28*Inndata!L28*FutureBuiltZERO!$X$11*IF(Inndata!O28="Ja",0,1)*FutureBuiltZERO!D$30)</f>
        <v/>
      </c>
      <c r="T29" s="37">
        <f>IF(Inndata!O28="Ja",-0.1*Inndata!D28,0)</f>
        <v>0</v>
      </c>
      <c r="W29" s="133" t="str">
        <f t="shared" si="0"/>
        <v/>
      </c>
      <c r="X29" s="37" t="e">
        <f>(Inndata!D28+Inndata!E28)*Inndata!H28*(1+Inndata!J28)</f>
        <v>#VALUE!</v>
      </c>
    </row>
    <row r="30" spans="1:24" x14ac:dyDescent="0.2">
      <c r="A30" s="39">
        <f>Inndata!A29</f>
        <v>0</v>
      </c>
      <c r="B30" s="39">
        <f>Inndata!B29</f>
        <v>0</v>
      </c>
      <c r="C30" s="39">
        <f>Inndata!C29</f>
        <v>0</v>
      </c>
      <c r="D30" s="119">
        <f t="array" ref="D30">SUM(IFERROR(E30:N30,0))+SUM(IFERROR(P30:T30,0))</f>
        <v>0</v>
      </c>
      <c r="E30" s="36">
        <f>Inndata!D29*IF(Inndata!N29="Ja",0.2,1)</f>
        <v>0</v>
      </c>
      <c r="F30" s="36">
        <f>Inndata!E29</f>
        <v>0</v>
      </c>
      <c r="G30" s="37">
        <f>Inndata!D29*Inndata!J29</f>
        <v>0</v>
      </c>
      <c r="H30" s="37">
        <f>Inndata!E29*Inndata!J29</f>
        <v>0</v>
      </c>
      <c r="I30" s="130" t="str">
        <f>IF(E30=0,"",(IF(FutureBuiltZERO!D$26="",1-FutureBuiltZERO!D$28,1-FutureBuiltZERO!D$26)*Inndata!F29*Inndata!J29*Inndata!K29*FutureBuiltZERO!$V$10))</f>
        <v/>
      </c>
      <c r="J30" s="130" t="str">
        <f>IF(E30=0,"",(IF(FutureBuiltZERO!D$26="",1-FutureBuiltZERO!D$28,1-FutureBuiltZERO!D$26)*Inndata!F29*Inndata!J29*Inndata!L29*FutureBuiltZERO!$V$11))</f>
        <v/>
      </c>
      <c r="K30" s="231" t="e">
        <f>Inndata!H29*Inndata!D29*(1+Inndata!J29)*IF(Inndata!P29="Ja",FutureBuiltZERO!$W$7,FutureBuiltZERO!$W$6)</f>
        <v>#VALUE!</v>
      </c>
      <c r="L30" s="37" t="e">
        <f>Inndata!H29*Inndata!E29*(1+Inndata!J29)*FutureBuiltZERO!$W$6</f>
        <v>#VALUE!</v>
      </c>
      <c r="M30" s="129" t="e">
        <f>Inndata!I29*(IF(Inndata!O29="Ja",0,1)+Inndata!J29)*Inndata!K29*FutureBuiltZERO!$W$10*FutureBuiltZERO!D$29</f>
        <v>#VALUE!</v>
      </c>
      <c r="N30" s="129" t="e">
        <f>Inndata!I29*(IF(Inndata!O29="Ja",0,1)+Inndata!J29)*Inndata!L29*FutureBuiltZERO!$W$11*FutureBuiltZERO!D$29</f>
        <v>#VALUE!</v>
      </c>
      <c r="O30" s="38" t="e">
        <f>Inndata!K29*(Inndata!F29*FutureBuiltZERO!$V$9+Inndata!I29*FutureBuiltZERO!$W$9)</f>
        <v>#VALUE!</v>
      </c>
      <c r="P30" s="129" t="e">
        <f>IF(SUM((E30+K30*(1-Inndata!J29)),(M30*(1-Inndata!J29)+R30),O30)&lt;0,-SUM(0.75*(E30+K30*(1-Inndata!J29)),(M30*(1-Inndata!J29)+R30)),O30)</f>
        <v>#VALUE!</v>
      </c>
      <c r="Q30" s="37">
        <f>Inndata!F29*Inndata!M29*FutureBuiltZERO!$W$8</f>
        <v>0</v>
      </c>
      <c r="R30" s="233" t="str">
        <f>IF(E30=0,"",Inndata!F29*Inndata!K29*FutureBuiltZERO!$X$10*IF(Inndata!O29="Ja",0,1)*FutureBuiltZERO!D$30)</f>
        <v/>
      </c>
      <c r="S30" s="129" t="str">
        <f>IF(E30=0,"",Inndata!F29*Inndata!L29*FutureBuiltZERO!$X$11*IF(Inndata!O29="Ja",0,1)*FutureBuiltZERO!D$30)</f>
        <v/>
      </c>
      <c r="T30" s="37">
        <f>IF(Inndata!O29="Ja",-0.1*Inndata!D29,0)</f>
        <v>0</v>
      </c>
      <c r="W30" s="133" t="str">
        <f t="shared" si="0"/>
        <v/>
      </c>
      <c r="X30" s="37" t="e">
        <f>(Inndata!D29+Inndata!E29)*Inndata!H29*(1+Inndata!J29)</f>
        <v>#VALUE!</v>
      </c>
    </row>
    <row r="31" spans="1:24" x14ac:dyDescent="0.2">
      <c r="A31" s="39">
        <f>Inndata!A30</f>
        <v>0</v>
      </c>
      <c r="B31" s="39">
        <f>Inndata!B30</f>
        <v>0</v>
      </c>
      <c r="C31" s="39">
        <f>Inndata!C30</f>
        <v>0</v>
      </c>
      <c r="D31" s="119">
        <f t="array" ref="D31">SUM(IFERROR(E31:N31,0))+SUM(IFERROR(P31:T31,0))</f>
        <v>0</v>
      </c>
      <c r="E31" s="36">
        <f>Inndata!D30*IF(Inndata!N30="Ja",0.2,1)</f>
        <v>0</v>
      </c>
      <c r="F31" s="36">
        <f>Inndata!E30</f>
        <v>0</v>
      </c>
      <c r="G31" s="37">
        <f>Inndata!D30*Inndata!J30</f>
        <v>0</v>
      </c>
      <c r="H31" s="37">
        <f>Inndata!E30*Inndata!J30</f>
        <v>0</v>
      </c>
      <c r="I31" s="130" t="str">
        <f>IF(E31=0,"",(IF(FutureBuiltZERO!D$26="",1-FutureBuiltZERO!D$28,1-FutureBuiltZERO!D$26)*Inndata!F30*Inndata!J30*Inndata!K30*FutureBuiltZERO!$V$10))</f>
        <v/>
      </c>
      <c r="J31" s="130" t="str">
        <f>IF(E31=0,"",(IF(FutureBuiltZERO!D$26="",1-FutureBuiltZERO!D$28,1-FutureBuiltZERO!D$26)*Inndata!F30*Inndata!J30*Inndata!L30*FutureBuiltZERO!$V$11))</f>
        <v/>
      </c>
      <c r="K31" s="231" t="e">
        <f>Inndata!H30*Inndata!D30*(1+Inndata!J30)*IF(Inndata!P30="Ja",FutureBuiltZERO!$W$7,FutureBuiltZERO!$W$6)</f>
        <v>#VALUE!</v>
      </c>
      <c r="L31" s="37" t="e">
        <f>Inndata!H30*Inndata!E30*(1+Inndata!J30)*FutureBuiltZERO!$W$6</f>
        <v>#VALUE!</v>
      </c>
      <c r="M31" s="129" t="e">
        <f>Inndata!I30*(IF(Inndata!O30="Ja",0,1)+Inndata!J30)*Inndata!K30*FutureBuiltZERO!$W$10*FutureBuiltZERO!D$29</f>
        <v>#VALUE!</v>
      </c>
      <c r="N31" s="129" t="e">
        <f>Inndata!I30*(IF(Inndata!O30="Ja",0,1)+Inndata!J30)*Inndata!L30*FutureBuiltZERO!$W$11*FutureBuiltZERO!D$29</f>
        <v>#VALUE!</v>
      </c>
      <c r="O31" s="38" t="e">
        <f>Inndata!K30*(Inndata!F30*FutureBuiltZERO!$V$9+Inndata!I30*FutureBuiltZERO!$W$9)</f>
        <v>#VALUE!</v>
      </c>
      <c r="P31" s="129" t="e">
        <f>IF(SUM((E31+K31*(1-Inndata!J30)),(M31*(1-Inndata!J30)+R31),O31)&lt;0,-SUM(0.75*(E31+K31*(1-Inndata!J30)),(M31*(1-Inndata!J30)+R31)),O31)</f>
        <v>#VALUE!</v>
      </c>
      <c r="Q31" s="37">
        <f>Inndata!F30*Inndata!M30*FutureBuiltZERO!$W$8</f>
        <v>0</v>
      </c>
      <c r="R31" s="233" t="str">
        <f>IF(E31=0,"",Inndata!F30*Inndata!K30*FutureBuiltZERO!$X$10*IF(Inndata!O30="Ja",0,1)*FutureBuiltZERO!D$30)</f>
        <v/>
      </c>
      <c r="S31" s="129" t="str">
        <f>IF(E31=0,"",Inndata!F30*Inndata!L30*FutureBuiltZERO!$X$11*IF(Inndata!O30="Ja",0,1)*FutureBuiltZERO!D$30)</f>
        <v/>
      </c>
      <c r="T31" s="37">
        <f>IF(Inndata!O30="Ja",-0.1*Inndata!D30,0)</f>
        <v>0</v>
      </c>
      <c r="W31" s="133" t="str">
        <f t="shared" si="0"/>
        <v/>
      </c>
      <c r="X31" s="37" t="e">
        <f>(Inndata!D30+Inndata!E30)*Inndata!H30*(1+Inndata!J30)</f>
        <v>#VALUE!</v>
      </c>
    </row>
    <row r="32" spans="1:24" x14ac:dyDescent="0.2">
      <c r="A32" s="39">
        <f>Inndata!A31</f>
        <v>0</v>
      </c>
      <c r="B32" s="39">
        <f>Inndata!B31</f>
        <v>0</v>
      </c>
      <c r="C32" s="39">
        <f>Inndata!C31</f>
        <v>0</v>
      </c>
      <c r="D32" s="119">
        <f t="array" ref="D32">SUM(IFERROR(E32:N32,0))+SUM(IFERROR(P32:T32,0))</f>
        <v>0</v>
      </c>
      <c r="E32" s="36">
        <f>Inndata!D31*IF(Inndata!N31="Ja",0.2,1)</f>
        <v>0</v>
      </c>
      <c r="F32" s="36">
        <f>Inndata!E31</f>
        <v>0</v>
      </c>
      <c r="G32" s="37">
        <f>Inndata!D31*Inndata!J31</f>
        <v>0</v>
      </c>
      <c r="H32" s="37">
        <f>Inndata!E31*Inndata!J31</f>
        <v>0</v>
      </c>
      <c r="I32" s="130" t="str">
        <f>IF(E32=0,"",(IF(FutureBuiltZERO!D$26="",1-FutureBuiltZERO!D$28,1-FutureBuiltZERO!D$26)*Inndata!F31*Inndata!J31*Inndata!K31*FutureBuiltZERO!$V$10))</f>
        <v/>
      </c>
      <c r="J32" s="130" t="str">
        <f>IF(E32=0,"",(IF(FutureBuiltZERO!D$26="",1-FutureBuiltZERO!D$28,1-FutureBuiltZERO!D$26)*Inndata!F31*Inndata!J31*Inndata!L31*FutureBuiltZERO!$V$11))</f>
        <v/>
      </c>
      <c r="K32" s="231" t="e">
        <f>Inndata!H31*Inndata!D31*(1+Inndata!J31)*IF(Inndata!P31="Ja",FutureBuiltZERO!$W$7,FutureBuiltZERO!$W$6)</f>
        <v>#VALUE!</v>
      </c>
      <c r="L32" s="37" t="e">
        <f>Inndata!H31*Inndata!E31*(1+Inndata!J31)*FutureBuiltZERO!$W$6</f>
        <v>#VALUE!</v>
      </c>
      <c r="M32" s="129" t="e">
        <f>Inndata!I31*(IF(Inndata!O31="Ja",0,1)+Inndata!J31)*Inndata!K31*FutureBuiltZERO!$W$10*FutureBuiltZERO!D$29</f>
        <v>#VALUE!</v>
      </c>
      <c r="N32" s="129" t="e">
        <f>Inndata!I31*(IF(Inndata!O31="Ja",0,1)+Inndata!J31)*Inndata!L31*FutureBuiltZERO!$W$11*FutureBuiltZERO!D$29</f>
        <v>#VALUE!</v>
      </c>
      <c r="O32" s="38" t="e">
        <f>Inndata!K31*(Inndata!F31*FutureBuiltZERO!$V$9+Inndata!I31*FutureBuiltZERO!$W$9)</f>
        <v>#VALUE!</v>
      </c>
      <c r="P32" s="129" t="e">
        <f>IF(SUM((E32+K32*(1-Inndata!J31)),(M32*(1-Inndata!J31)+R32),O32)&lt;0,-SUM(0.75*(E32+K32*(1-Inndata!J31)),(M32*(1-Inndata!J31)+R32)),O32)</f>
        <v>#VALUE!</v>
      </c>
      <c r="Q32" s="37">
        <f>Inndata!F31*Inndata!M31*FutureBuiltZERO!$W$8</f>
        <v>0</v>
      </c>
      <c r="R32" s="233" t="str">
        <f>IF(E32=0,"",Inndata!F31*Inndata!K31*FutureBuiltZERO!$X$10*IF(Inndata!O31="Ja",0,1)*FutureBuiltZERO!D$30)</f>
        <v/>
      </c>
      <c r="S32" s="129" t="str">
        <f>IF(E32=0,"",Inndata!F31*Inndata!L31*FutureBuiltZERO!$X$11*IF(Inndata!O31="Ja",0,1)*FutureBuiltZERO!D$30)</f>
        <v/>
      </c>
      <c r="T32" s="37">
        <f>IF(Inndata!O31="Ja",-0.1*Inndata!D31,0)</f>
        <v>0</v>
      </c>
      <c r="W32" s="133" t="str">
        <f t="shared" si="0"/>
        <v/>
      </c>
      <c r="X32" s="37" t="e">
        <f>(Inndata!D31+Inndata!E31)*Inndata!H31*(1+Inndata!J31)</f>
        <v>#VALUE!</v>
      </c>
    </row>
    <row r="33" spans="1:24" x14ac:dyDescent="0.2">
      <c r="A33" s="39">
        <f>Inndata!A32</f>
        <v>0</v>
      </c>
      <c r="B33" s="39">
        <f>Inndata!B32</f>
        <v>0</v>
      </c>
      <c r="C33" s="39">
        <f>Inndata!C32</f>
        <v>0</v>
      </c>
      <c r="D33" s="119">
        <f t="array" ref="D33">SUM(IFERROR(E33:N33,0))+SUM(IFERROR(P33:T33,0))</f>
        <v>0</v>
      </c>
      <c r="E33" s="36">
        <f>Inndata!D32*IF(Inndata!N32="Ja",0.2,1)</f>
        <v>0</v>
      </c>
      <c r="F33" s="36">
        <f>Inndata!E32</f>
        <v>0</v>
      </c>
      <c r="G33" s="37">
        <f>Inndata!D32*Inndata!J32</f>
        <v>0</v>
      </c>
      <c r="H33" s="37">
        <f>Inndata!E32*Inndata!J32</f>
        <v>0</v>
      </c>
      <c r="I33" s="130" t="str">
        <f>IF(E33=0,"",(IF(FutureBuiltZERO!D$26="",1-FutureBuiltZERO!D$28,1-FutureBuiltZERO!D$26)*Inndata!F32*Inndata!J32*Inndata!K32*FutureBuiltZERO!$V$10))</f>
        <v/>
      </c>
      <c r="J33" s="130" t="str">
        <f>IF(E33=0,"",(IF(FutureBuiltZERO!D$26="",1-FutureBuiltZERO!D$28,1-FutureBuiltZERO!D$26)*Inndata!F32*Inndata!J32*Inndata!L32*FutureBuiltZERO!$V$11))</f>
        <v/>
      </c>
      <c r="K33" s="231" t="e">
        <f>Inndata!H32*Inndata!D32*(1+Inndata!J32)*IF(Inndata!P32="Ja",FutureBuiltZERO!$W$7,FutureBuiltZERO!$W$6)</f>
        <v>#VALUE!</v>
      </c>
      <c r="L33" s="37" t="e">
        <f>Inndata!H32*Inndata!E32*(1+Inndata!J32)*FutureBuiltZERO!$W$6</f>
        <v>#VALUE!</v>
      </c>
      <c r="M33" s="129" t="e">
        <f>Inndata!I32*(IF(Inndata!O32="Ja",0,1)+Inndata!J32)*Inndata!K32*FutureBuiltZERO!$W$10*FutureBuiltZERO!D$29</f>
        <v>#VALUE!</v>
      </c>
      <c r="N33" s="129" t="e">
        <f>Inndata!I32*(IF(Inndata!O32="Ja",0,1)+Inndata!J32)*Inndata!L32*FutureBuiltZERO!$W$11*FutureBuiltZERO!D$29</f>
        <v>#VALUE!</v>
      </c>
      <c r="O33" s="38" t="e">
        <f>Inndata!K32*(Inndata!F32*FutureBuiltZERO!$V$9+Inndata!I32*FutureBuiltZERO!$W$9)</f>
        <v>#VALUE!</v>
      </c>
      <c r="P33" s="129" t="e">
        <f>IF(SUM((E33+K33*(1-Inndata!J32)),(M33*(1-Inndata!J32)+R33),O33)&lt;0,-SUM(0.75*(E33+K33*(1-Inndata!J32)),(M33*(1-Inndata!J32)+R33)),O33)</f>
        <v>#VALUE!</v>
      </c>
      <c r="Q33" s="37">
        <f>Inndata!F32*Inndata!M32*FutureBuiltZERO!$W$8</f>
        <v>0</v>
      </c>
      <c r="R33" s="233" t="str">
        <f>IF(E33=0,"",Inndata!F32*Inndata!K32*FutureBuiltZERO!$X$10*IF(Inndata!O32="Ja",0,1)*FutureBuiltZERO!D$30)</f>
        <v/>
      </c>
      <c r="S33" s="129" t="str">
        <f>IF(E33=0,"",Inndata!F32*Inndata!L32*FutureBuiltZERO!$X$11*IF(Inndata!O32="Ja",0,1)*FutureBuiltZERO!D$30)</f>
        <v/>
      </c>
      <c r="T33" s="37">
        <f>IF(Inndata!O32="Ja",-0.1*Inndata!D32,0)</f>
        <v>0</v>
      </c>
      <c r="W33" s="133" t="str">
        <f t="shared" si="0"/>
        <v/>
      </c>
      <c r="X33" s="37" t="e">
        <f>(Inndata!D32+Inndata!E32)*Inndata!H32*(1+Inndata!J32)</f>
        <v>#VALUE!</v>
      </c>
    </row>
    <row r="34" spans="1:24" x14ac:dyDescent="0.2">
      <c r="A34" s="39">
        <f>Inndata!A33</f>
        <v>0</v>
      </c>
      <c r="B34" s="39">
        <f>Inndata!B33</f>
        <v>0</v>
      </c>
      <c r="C34" s="39">
        <f>Inndata!C33</f>
        <v>0</v>
      </c>
      <c r="D34" s="119">
        <f t="array" ref="D34">SUM(IFERROR(E34:N34,0))+SUM(IFERROR(P34:T34,0))</f>
        <v>0</v>
      </c>
      <c r="E34" s="36">
        <f>Inndata!D33*IF(Inndata!N33="Ja",0.2,1)</f>
        <v>0</v>
      </c>
      <c r="F34" s="36">
        <f>Inndata!E33</f>
        <v>0</v>
      </c>
      <c r="G34" s="37">
        <f>Inndata!D33*Inndata!J33</f>
        <v>0</v>
      </c>
      <c r="H34" s="37">
        <f>Inndata!E33*Inndata!J33</f>
        <v>0</v>
      </c>
      <c r="I34" s="130" t="str">
        <f>IF(E34=0,"",(IF(FutureBuiltZERO!D$26="",1-FutureBuiltZERO!D$28,1-FutureBuiltZERO!D$26)*Inndata!F33*Inndata!J33*Inndata!K33*FutureBuiltZERO!$V$10))</f>
        <v/>
      </c>
      <c r="J34" s="130" t="str">
        <f>IF(E34=0,"",(IF(FutureBuiltZERO!D$26="",1-FutureBuiltZERO!D$28,1-FutureBuiltZERO!D$26)*Inndata!F33*Inndata!J33*Inndata!L33*FutureBuiltZERO!$V$11))</f>
        <v/>
      </c>
      <c r="K34" s="231" t="e">
        <f>Inndata!H33*Inndata!D33*(1+Inndata!J33)*IF(Inndata!P33="Ja",FutureBuiltZERO!$W$7,FutureBuiltZERO!$W$6)</f>
        <v>#VALUE!</v>
      </c>
      <c r="L34" s="37" t="e">
        <f>Inndata!H33*Inndata!E33*(1+Inndata!J33)*FutureBuiltZERO!$W$6</f>
        <v>#VALUE!</v>
      </c>
      <c r="M34" s="129" t="e">
        <f>Inndata!I33*(IF(Inndata!O33="Ja",0,1)+Inndata!J33)*Inndata!K33*FutureBuiltZERO!$W$10*FutureBuiltZERO!D$29</f>
        <v>#VALUE!</v>
      </c>
      <c r="N34" s="129" t="e">
        <f>Inndata!I33*(IF(Inndata!O33="Ja",0,1)+Inndata!J33)*Inndata!L33*FutureBuiltZERO!$W$11*FutureBuiltZERO!D$29</f>
        <v>#VALUE!</v>
      </c>
      <c r="O34" s="38" t="e">
        <f>Inndata!K33*(Inndata!F33*FutureBuiltZERO!$V$9+Inndata!I33*FutureBuiltZERO!$W$9)</f>
        <v>#VALUE!</v>
      </c>
      <c r="P34" s="129" t="e">
        <f>IF(SUM((E34+K34*(1-Inndata!J33)),(M34*(1-Inndata!J33)+R34),O34)&lt;0,-SUM(0.75*(E34+K34*(1-Inndata!J33)),(M34*(1-Inndata!J33)+R34)),O34)</f>
        <v>#VALUE!</v>
      </c>
      <c r="Q34" s="37">
        <f>Inndata!F33*Inndata!M33*FutureBuiltZERO!$W$8</f>
        <v>0</v>
      </c>
      <c r="R34" s="233" t="str">
        <f>IF(E34=0,"",Inndata!F33*Inndata!K33*FutureBuiltZERO!$X$10*IF(Inndata!O33="Ja",0,1)*FutureBuiltZERO!D$30)</f>
        <v/>
      </c>
      <c r="S34" s="129" t="str">
        <f>IF(E34=0,"",Inndata!F33*Inndata!L33*FutureBuiltZERO!$X$11*IF(Inndata!O33="Ja",0,1)*FutureBuiltZERO!D$30)</f>
        <v/>
      </c>
      <c r="T34" s="37">
        <f>IF(Inndata!O33="Ja",-0.1*Inndata!D33,0)</f>
        <v>0</v>
      </c>
      <c r="W34" s="133" t="str">
        <f t="shared" si="0"/>
        <v/>
      </c>
      <c r="X34" s="37" t="e">
        <f>(Inndata!D33+Inndata!E33)*Inndata!H33*(1+Inndata!J33)</f>
        <v>#VALUE!</v>
      </c>
    </row>
    <row r="35" spans="1:24" x14ac:dyDescent="0.2">
      <c r="A35" s="39">
        <f>Inndata!A34</f>
        <v>0</v>
      </c>
      <c r="B35" s="39">
        <f>Inndata!B34</f>
        <v>0</v>
      </c>
      <c r="C35" s="39">
        <f>Inndata!C34</f>
        <v>0</v>
      </c>
      <c r="D35" s="119">
        <f t="array" ref="D35">SUM(IFERROR(E35:N35,0))+SUM(IFERROR(P35:T35,0))</f>
        <v>0</v>
      </c>
      <c r="E35" s="36">
        <f>Inndata!D34*IF(Inndata!N34="Ja",0.2,1)</f>
        <v>0</v>
      </c>
      <c r="F35" s="36">
        <f>Inndata!E34</f>
        <v>0</v>
      </c>
      <c r="G35" s="37">
        <f>Inndata!D34*Inndata!J34</f>
        <v>0</v>
      </c>
      <c r="H35" s="37">
        <f>Inndata!E34*Inndata!J34</f>
        <v>0</v>
      </c>
      <c r="I35" s="130" t="str">
        <f>IF(E35=0,"",(IF(FutureBuiltZERO!D$26="",1-FutureBuiltZERO!D$28,1-FutureBuiltZERO!D$26)*Inndata!F34*Inndata!J34*Inndata!K34*FutureBuiltZERO!$V$10))</f>
        <v/>
      </c>
      <c r="J35" s="130" t="str">
        <f>IF(E35=0,"",(IF(FutureBuiltZERO!D$26="",1-FutureBuiltZERO!D$28,1-FutureBuiltZERO!D$26)*Inndata!F34*Inndata!J34*Inndata!L34*FutureBuiltZERO!$V$11))</f>
        <v/>
      </c>
      <c r="K35" s="231" t="e">
        <f>Inndata!H34*Inndata!D34*(1+Inndata!J34)*IF(Inndata!P34="Ja",FutureBuiltZERO!$W$7,FutureBuiltZERO!$W$6)</f>
        <v>#VALUE!</v>
      </c>
      <c r="L35" s="37" t="e">
        <f>Inndata!H34*Inndata!E34*(1+Inndata!J34)*FutureBuiltZERO!$W$6</f>
        <v>#VALUE!</v>
      </c>
      <c r="M35" s="129" t="e">
        <f>Inndata!I34*(IF(Inndata!O34="Ja",0,1)+Inndata!J34)*Inndata!K34*FutureBuiltZERO!$W$10*FutureBuiltZERO!D$29</f>
        <v>#VALUE!</v>
      </c>
      <c r="N35" s="129" t="e">
        <f>Inndata!I34*(IF(Inndata!O34="Ja",0,1)+Inndata!J34)*Inndata!L34*FutureBuiltZERO!$W$11*FutureBuiltZERO!D$29</f>
        <v>#VALUE!</v>
      </c>
      <c r="O35" s="38" t="e">
        <f>Inndata!K34*(Inndata!F34*FutureBuiltZERO!$V$9+Inndata!I34*FutureBuiltZERO!$W$9)</f>
        <v>#VALUE!</v>
      </c>
      <c r="P35" s="129" t="e">
        <f>IF(SUM((E35+K35*(1-Inndata!J34)),(M35*(1-Inndata!J34)+R35),O35)&lt;0,-SUM(0.75*(E35+K35*(1-Inndata!J34)),(M35*(1-Inndata!J34)+R35)),O35)</f>
        <v>#VALUE!</v>
      </c>
      <c r="Q35" s="37">
        <f>Inndata!F34*Inndata!M34*FutureBuiltZERO!$W$8</f>
        <v>0</v>
      </c>
      <c r="R35" s="233" t="str">
        <f>IF(E35=0,"",Inndata!F34*Inndata!K34*FutureBuiltZERO!$X$10*IF(Inndata!O34="Ja",0,1)*FutureBuiltZERO!D$30)</f>
        <v/>
      </c>
      <c r="S35" s="129" t="str">
        <f>IF(E35=0,"",Inndata!F34*Inndata!L34*FutureBuiltZERO!$X$11*IF(Inndata!O34="Ja",0,1)*FutureBuiltZERO!D$30)</f>
        <v/>
      </c>
      <c r="T35" s="37">
        <f>IF(Inndata!O34="Ja",-0.1*Inndata!D34,0)</f>
        <v>0</v>
      </c>
      <c r="W35" s="133" t="str">
        <f t="shared" si="0"/>
        <v/>
      </c>
      <c r="X35" s="37" t="e">
        <f>(Inndata!D34+Inndata!E34)*Inndata!H34*(1+Inndata!J34)</f>
        <v>#VALUE!</v>
      </c>
    </row>
    <row r="36" spans="1:24" x14ac:dyDescent="0.2">
      <c r="A36" s="39">
        <f>Inndata!A35</f>
        <v>0</v>
      </c>
      <c r="B36" s="39">
        <f>Inndata!B35</f>
        <v>0</v>
      </c>
      <c r="C36" s="39">
        <f>Inndata!C35</f>
        <v>0</v>
      </c>
      <c r="D36" s="119">
        <f t="array" ref="D36">SUM(IFERROR(E36:N36,0))+SUM(IFERROR(P36:T36,0))</f>
        <v>0</v>
      </c>
      <c r="E36" s="36">
        <f>Inndata!D35*IF(Inndata!N35="Ja",0.2,1)</f>
        <v>0</v>
      </c>
      <c r="F36" s="36">
        <f>Inndata!E35</f>
        <v>0</v>
      </c>
      <c r="G36" s="37">
        <f>Inndata!D35*Inndata!J35</f>
        <v>0</v>
      </c>
      <c r="H36" s="37">
        <f>Inndata!E35*Inndata!J35</f>
        <v>0</v>
      </c>
      <c r="I36" s="130" t="str">
        <f>IF(E36=0,"",(IF(FutureBuiltZERO!D$26="",1-FutureBuiltZERO!D$28,1-FutureBuiltZERO!D$26)*Inndata!F35*Inndata!J35*Inndata!K35*FutureBuiltZERO!$V$10))</f>
        <v/>
      </c>
      <c r="J36" s="130" t="str">
        <f>IF(E36=0,"",(IF(FutureBuiltZERO!D$26="",1-FutureBuiltZERO!D$28,1-FutureBuiltZERO!D$26)*Inndata!F35*Inndata!J35*Inndata!L35*FutureBuiltZERO!$V$11))</f>
        <v/>
      </c>
      <c r="K36" s="231" t="e">
        <f>Inndata!H35*Inndata!D35*(1+Inndata!J35)*IF(Inndata!P35="Ja",FutureBuiltZERO!$W$7,FutureBuiltZERO!$W$6)</f>
        <v>#VALUE!</v>
      </c>
      <c r="L36" s="37" t="e">
        <f>Inndata!H35*Inndata!E35*(1+Inndata!J35)*FutureBuiltZERO!$W$6</f>
        <v>#VALUE!</v>
      </c>
      <c r="M36" s="129" t="e">
        <f>Inndata!I35*(IF(Inndata!O35="Ja",0,1)+Inndata!J35)*Inndata!K35*FutureBuiltZERO!$W$10*FutureBuiltZERO!D$29</f>
        <v>#VALUE!</v>
      </c>
      <c r="N36" s="129" t="e">
        <f>Inndata!I35*(IF(Inndata!O35="Ja",0,1)+Inndata!J35)*Inndata!L35*FutureBuiltZERO!$W$11*FutureBuiltZERO!D$29</f>
        <v>#VALUE!</v>
      </c>
      <c r="O36" s="38" t="e">
        <f>Inndata!K35*(Inndata!F35*FutureBuiltZERO!$V$9+Inndata!I35*FutureBuiltZERO!$W$9)</f>
        <v>#VALUE!</v>
      </c>
      <c r="P36" s="129" t="e">
        <f>IF(SUM((E36+K36*(1-Inndata!J35)),(M36*(1-Inndata!J35)+R36),O36)&lt;0,-SUM(0.75*(E36+K36*(1-Inndata!J35)),(M36*(1-Inndata!J35)+R36)),O36)</f>
        <v>#VALUE!</v>
      </c>
      <c r="Q36" s="37">
        <f>Inndata!F35*Inndata!M35*FutureBuiltZERO!$W$8</f>
        <v>0</v>
      </c>
      <c r="R36" s="233" t="str">
        <f>IF(E36=0,"",Inndata!F35*Inndata!K35*FutureBuiltZERO!$X$10*IF(Inndata!O35="Ja",0,1)*FutureBuiltZERO!D$30)</f>
        <v/>
      </c>
      <c r="S36" s="129" t="str">
        <f>IF(E36=0,"",Inndata!F35*Inndata!L35*FutureBuiltZERO!$X$11*IF(Inndata!O35="Ja",0,1)*FutureBuiltZERO!D$30)</f>
        <v/>
      </c>
      <c r="T36" s="37">
        <f>IF(Inndata!O35="Ja",-0.1*Inndata!D35,0)</f>
        <v>0</v>
      </c>
      <c r="W36" s="133" t="str">
        <f t="shared" si="0"/>
        <v/>
      </c>
      <c r="X36" s="37" t="e">
        <f>(Inndata!D35+Inndata!E35)*Inndata!H35*(1+Inndata!J35)</f>
        <v>#VALUE!</v>
      </c>
    </row>
    <row r="37" spans="1:24" x14ac:dyDescent="0.2">
      <c r="A37" s="39">
        <f>Inndata!A36</f>
        <v>0</v>
      </c>
      <c r="B37" s="39">
        <f>Inndata!B36</f>
        <v>0</v>
      </c>
      <c r="C37" s="39">
        <f>Inndata!C36</f>
        <v>0</v>
      </c>
      <c r="D37" s="119">
        <f t="array" ref="D37">SUM(IFERROR(E37:N37,0))+SUM(IFERROR(P37:T37,0))</f>
        <v>0</v>
      </c>
      <c r="E37" s="36">
        <f>Inndata!D36*IF(Inndata!N36="Ja",0.2,1)</f>
        <v>0</v>
      </c>
      <c r="F37" s="36">
        <f>Inndata!E36</f>
        <v>0</v>
      </c>
      <c r="G37" s="37">
        <f>Inndata!D36*Inndata!J36</f>
        <v>0</v>
      </c>
      <c r="H37" s="37">
        <f>Inndata!E36*Inndata!J36</f>
        <v>0</v>
      </c>
      <c r="I37" s="130" t="str">
        <f>IF(E37=0,"",(IF(FutureBuiltZERO!D$26="",1-FutureBuiltZERO!D$28,1-FutureBuiltZERO!D$26)*Inndata!F36*Inndata!J36*Inndata!K36*FutureBuiltZERO!$V$10))</f>
        <v/>
      </c>
      <c r="J37" s="130" t="str">
        <f>IF(E37=0,"",(IF(FutureBuiltZERO!D$26="",1-FutureBuiltZERO!D$28,1-FutureBuiltZERO!D$26)*Inndata!F36*Inndata!J36*Inndata!L36*FutureBuiltZERO!$V$11))</f>
        <v/>
      </c>
      <c r="K37" s="231" t="e">
        <f>Inndata!H36*Inndata!D36*(1+Inndata!J36)*IF(Inndata!P36="Ja",FutureBuiltZERO!$W$7,FutureBuiltZERO!$W$6)</f>
        <v>#VALUE!</v>
      </c>
      <c r="L37" s="37" t="e">
        <f>Inndata!H36*Inndata!E36*(1+Inndata!J36)*FutureBuiltZERO!$W$6</f>
        <v>#VALUE!</v>
      </c>
      <c r="M37" s="129" t="e">
        <f>Inndata!I36*(IF(Inndata!O36="Ja",0,1)+Inndata!J36)*Inndata!K36*FutureBuiltZERO!$W$10*FutureBuiltZERO!D$29</f>
        <v>#VALUE!</v>
      </c>
      <c r="N37" s="129" t="e">
        <f>Inndata!I36*(IF(Inndata!O36="Ja",0,1)+Inndata!J36)*Inndata!L36*FutureBuiltZERO!$W$11*FutureBuiltZERO!D$29</f>
        <v>#VALUE!</v>
      </c>
      <c r="O37" s="38" t="e">
        <f>Inndata!K36*(Inndata!F36*FutureBuiltZERO!$V$9+Inndata!I36*FutureBuiltZERO!$W$9)</f>
        <v>#VALUE!</v>
      </c>
      <c r="P37" s="129" t="e">
        <f>IF(SUM((E37+K37*(1-Inndata!J36)),(M37*(1-Inndata!J36)+R37),O37)&lt;0,-SUM(0.75*(E37+K37*(1-Inndata!J36)),(M37*(1-Inndata!J36)+R37)),O37)</f>
        <v>#VALUE!</v>
      </c>
      <c r="Q37" s="37">
        <f>Inndata!F36*Inndata!M36*FutureBuiltZERO!$W$8</f>
        <v>0</v>
      </c>
      <c r="R37" s="233" t="str">
        <f>IF(E37=0,"",Inndata!F36*Inndata!K36*FutureBuiltZERO!$X$10*IF(Inndata!O36="Ja",0,1)*FutureBuiltZERO!D$30)</f>
        <v/>
      </c>
      <c r="S37" s="129" t="str">
        <f>IF(E37=0,"",Inndata!F36*Inndata!L36*FutureBuiltZERO!$X$11*IF(Inndata!O36="Ja",0,1)*FutureBuiltZERO!D$30)</f>
        <v/>
      </c>
      <c r="T37" s="37">
        <f>IF(Inndata!O36="Ja",-0.1*Inndata!D36,0)</f>
        <v>0</v>
      </c>
      <c r="W37" s="133" t="str">
        <f t="shared" si="0"/>
        <v/>
      </c>
      <c r="X37" s="37" t="e">
        <f>(Inndata!D36+Inndata!E36)*Inndata!H36*(1+Inndata!J36)</f>
        <v>#VALUE!</v>
      </c>
    </row>
    <row r="38" spans="1:24" x14ac:dyDescent="0.2">
      <c r="A38" s="39">
        <f>Inndata!A37</f>
        <v>0</v>
      </c>
      <c r="B38" s="39">
        <f>Inndata!B37</f>
        <v>0</v>
      </c>
      <c r="C38" s="39">
        <f>Inndata!C37</f>
        <v>0</v>
      </c>
      <c r="D38" s="119">
        <f t="array" ref="D38">SUM(IFERROR(E38:N38,0))+SUM(IFERROR(P38:T38,0))</f>
        <v>0</v>
      </c>
      <c r="E38" s="36">
        <f>Inndata!D37*IF(Inndata!N37="Ja",0.2,1)</f>
        <v>0</v>
      </c>
      <c r="F38" s="36">
        <f>Inndata!E37</f>
        <v>0</v>
      </c>
      <c r="G38" s="37">
        <f>Inndata!D37*Inndata!J37</f>
        <v>0</v>
      </c>
      <c r="H38" s="37">
        <f>Inndata!E37*Inndata!J37</f>
        <v>0</v>
      </c>
      <c r="I38" s="130" t="str">
        <f>IF(E38=0,"",(IF(FutureBuiltZERO!D$26="",1-FutureBuiltZERO!D$28,1-FutureBuiltZERO!D$26)*Inndata!F37*Inndata!J37*Inndata!K37*FutureBuiltZERO!$V$10))</f>
        <v/>
      </c>
      <c r="J38" s="130" t="str">
        <f>IF(E38=0,"",(IF(FutureBuiltZERO!D$26="",1-FutureBuiltZERO!D$28,1-FutureBuiltZERO!D$26)*Inndata!F37*Inndata!J37*Inndata!L37*FutureBuiltZERO!$V$11))</f>
        <v/>
      </c>
      <c r="K38" s="231" t="e">
        <f>Inndata!H37*Inndata!D37*(1+Inndata!J37)*IF(Inndata!P37="Ja",FutureBuiltZERO!$W$7,FutureBuiltZERO!$W$6)</f>
        <v>#VALUE!</v>
      </c>
      <c r="L38" s="37" t="e">
        <f>Inndata!H37*Inndata!E37*(1+Inndata!J37)*FutureBuiltZERO!$W$6</f>
        <v>#VALUE!</v>
      </c>
      <c r="M38" s="129" t="e">
        <f>Inndata!I37*(IF(Inndata!O37="Ja",0,1)+Inndata!J37)*Inndata!K37*FutureBuiltZERO!$W$10*FutureBuiltZERO!D$29</f>
        <v>#VALUE!</v>
      </c>
      <c r="N38" s="129" t="e">
        <f>Inndata!I37*(IF(Inndata!O37="Ja",0,1)+Inndata!J37)*Inndata!L37*FutureBuiltZERO!$W$11*FutureBuiltZERO!D$29</f>
        <v>#VALUE!</v>
      </c>
      <c r="O38" s="38" t="e">
        <f>Inndata!K37*(Inndata!F37*FutureBuiltZERO!$V$9+Inndata!I37*FutureBuiltZERO!$W$9)</f>
        <v>#VALUE!</v>
      </c>
      <c r="P38" s="129" t="e">
        <f>IF(SUM((E38+K38*(1-Inndata!J37)),(M38*(1-Inndata!J37)+R38),O38)&lt;0,-SUM(0.75*(E38+K38*(1-Inndata!J37)),(M38*(1-Inndata!J37)+R38)),O38)</f>
        <v>#VALUE!</v>
      </c>
      <c r="Q38" s="37">
        <f>Inndata!F37*Inndata!M37*FutureBuiltZERO!$W$8</f>
        <v>0</v>
      </c>
      <c r="R38" s="233" t="str">
        <f>IF(E38=0,"",Inndata!F37*Inndata!K37*FutureBuiltZERO!$X$10*IF(Inndata!O37="Ja",0,1)*FutureBuiltZERO!D$30)</f>
        <v/>
      </c>
      <c r="S38" s="129" t="str">
        <f>IF(E38=0,"",Inndata!F37*Inndata!L37*FutureBuiltZERO!$X$11*IF(Inndata!O37="Ja",0,1)*FutureBuiltZERO!D$30)</f>
        <v/>
      </c>
      <c r="T38" s="37">
        <f>IF(Inndata!O37="Ja",-0.1*Inndata!D37,0)</f>
        <v>0</v>
      </c>
      <c r="W38" s="133" t="str">
        <f t="shared" si="0"/>
        <v/>
      </c>
      <c r="X38" s="37" t="e">
        <f>(Inndata!D37+Inndata!E37)*Inndata!H37*(1+Inndata!J37)</f>
        <v>#VALUE!</v>
      </c>
    </row>
    <row r="39" spans="1:24" x14ac:dyDescent="0.2">
      <c r="A39" s="39">
        <f>Inndata!A38</f>
        <v>0</v>
      </c>
      <c r="B39" s="39">
        <f>Inndata!B38</f>
        <v>0</v>
      </c>
      <c r="C39" s="39">
        <f>Inndata!C38</f>
        <v>0</v>
      </c>
      <c r="D39" s="119">
        <f t="array" ref="D39">SUM(IFERROR(E39:N39,0))+SUM(IFERROR(P39:T39,0))</f>
        <v>0</v>
      </c>
      <c r="E39" s="36">
        <f>Inndata!D38*IF(Inndata!N38="Ja",0.2,1)</f>
        <v>0</v>
      </c>
      <c r="F39" s="36">
        <f>Inndata!E38</f>
        <v>0</v>
      </c>
      <c r="G39" s="37">
        <f>Inndata!D38*Inndata!J38</f>
        <v>0</v>
      </c>
      <c r="H39" s="37">
        <f>Inndata!E38*Inndata!J38</f>
        <v>0</v>
      </c>
      <c r="I39" s="130" t="str">
        <f>IF(E39=0,"",(IF(FutureBuiltZERO!D$26="",1-FutureBuiltZERO!D$28,1-FutureBuiltZERO!D$26)*Inndata!F38*Inndata!J38*Inndata!K38*FutureBuiltZERO!$V$10))</f>
        <v/>
      </c>
      <c r="J39" s="130" t="str">
        <f>IF(E39=0,"",(IF(FutureBuiltZERO!D$26="",1-FutureBuiltZERO!D$28,1-FutureBuiltZERO!D$26)*Inndata!F38*Inndata!J38*Inndata!L38*FutureBuiltZERO!$V$11))</f>
        <v/>
      </c>
      <c r="K39" s="231" t="e">
        <f>Inndata!H38*Inndata!D38*(1+Inndata!J38)*IF(Inndata!P38="Ja",FutureBuiltZERO!$W$7,FutureBuiltZERO!$W$6)</f>
        <v>#VALUE!</v>
      </c>
      <c r="L39" s="37" t="e">
        <f>Inndata!H38*Inndata!E38*(1+Inndata!J38)*FutureBuiltZERO!$W$6</f>
        <v>#VALUE!</v>
      </c>
      <c r="M39" s="129" t="e">
        <f>Inndata!I38*(IF(Inndata!O38="Ja",0,1)+Inndata!J38)*Inndata!K38*FutureBuiltZERO!$W$10*FutureBuiltZERO!D$29</f>
        <v>#VALUE!</v>
      </c>
      <c r="N39" s="129" t="e">
        <f>Inndata!I38*(IF(Inndata!O38="Ja",0,1)+Inndata!J38)*Inndata!L38*FutureBuiltZERO!$W$11*FutureBuiltZERO!D$29</f>
        <v>#VALUE!</v>
      </c>
      <c r="O39" s="38" t="e">
        <f>Inndata!K38*(Inndata!F38*FutureBuiltZERO!$V$9+Inndata!I38*FutureBuiltZERO!$W$9)</f>
        <v>#VALUE!</v>
      </c>
      <c r="P39" s="129" t="e">
        <f>IF(SUM((E39+K39*(1-Inndata!J38)),(M39*(1-Inndata!J38)+R39),O39)&lt;0,-SUM(0.75*(E39+K39*(1-Inndata!J38)),(M39*(1-Inndata!J38)+R39)),O39)</f>
        <v>#VALUE!</v>
      </c>
      <c r="Q39" s="37">
        <f>Inndata!F38*Inndata!M38*FutureBuiltZERO!$W$8</f>
        <v>0</v>
      </c>
      <c r="R39" s="233" t="str">
        <f>IF(E39=0,"",Inndata!F38*Inndata!K38*FutureBuiltZERO!$X$10*IF(Inndata!O38="Ja",0,1)*FutureBuiltZERO!D$30)</f>
        <v/>
      </c>
      <c r="S39" s="129" t="str">
        <f>IF(E39=0,"",Inndata!F38*Inndata!L38*FutureBuiltZERO!$X$11*IF(Inndata!O38="Ja",0,1)*FutureBuiltZERO!D$30)</f>
        <v/>
      </c>
      <c r="T39" s="37">
        <f>IF(Inndata!O38="Ja",-0.1*Inndata!D38,0)</f>
        <v>0</v>
      </c>
      <c r="W39" s="133" t="str">
        <f t="shared" si="0"/>
        <v/>
      </c>
      <c r="X39" s="37" t="e">
        <f>(Inndata!D38+Inndata!E38)*Inndata!H38*(1+Inndata!J38)</f>
        <v>#VALUE!</v>
      </c>
    </row>
    <row r="40" spans="1:24" x14ac:dyDescent="0.2">
      <c r="A40" s="39">
        <f>Inndata!A39</f>
        <v>0</v>
      </c>
      <c r="B40" s="39">
        <f>Inndata!B39</f>
        <v>0</v>
      </c>
      <c r="C40" s="39">
        <f>Inndata!C39</f>
        <v>0</v>
      </c>
      <c r="D40" s="119">
        <f t="array" ref="D40">SUM(IFERROR(E40:N40,0))+SUM(IFERROR(P40:T40,0))</f>
        <v>0</v>
      </c>
      <c r="E40" s="36">
        <f>Inndata!D39*IF(Inndata!N39="Ja",0.2,1)</f>
        <v>0</v>
      </c>
      <c r="F40" s="36">
        <f>Inndata!E39</f>
        <v>0</v>
      </c>
      <c r="G40" s="37">
        <f>Inndata!D39*Inndata!J39</f>
        <v>0</v>
      </c>
      <c r="H40" s="37">
        <f>Inndata!E39*Inndata!J39</f>
        <v>0</v>
      </c>
      <c r="I40" s="130" t="str">
        <f>IF(E40=0,"",(IF(FutureBuiltZERO!D$26="",1-FutureBuiltZERO!D$28,1-FutureBuiltZERO!D$26)*Inndata!F39*Inndata!J39*Inndata!K39*FutureBuiltZERO!$V$10))</f>
        <v/>
      </c>
      <c r="J40" s="130" t="str">
        <f>IF(E40=0,"",(IF(FutureBuiltZERO!D$26="",1-FutureBuiltZERO!D$28,1-FutureBuiltZERO!D$26)*Inndata!F39*Inndata!J39*Inndata!L39*FutureBuiltZERO!$V$11))</f>
        <v/>
      </c>
      <c r="K40" s="231" t="e">
        <f>Inndata!H39*Inndata!D39*(1+Inndata!J39)*IF(Inndata!P39="Ja",FutureBuiltZERO!$W$7,FutureBuiltZERO!$W$6)</f>
        <v>#VALUE!</v>
      </c>
      <c r="L40" s="37" t="e">
        <f>Inndata!H39*Inndata!E39*(1+Inndata!J39)*FutureBuiltZERO!$W$6</f>
        <v>#VALUE!</v>
      </c>
      <c r="M40" s="129" t="e">
        <f>Inndata!I39*(IF(Inndata!O39="Ja",0,1)+Inndata!J39)*Inndata!K39*FutureBuiltZERO!$W$10*FutureBuiltZERO!D$29</f>
        <v>#VALUE!</v>
      </c>
      <c r="N40" s="129" t="e">
        <f>Inndata!I39*(IF(Inndata!O39="Ja",0,1)+Inndata!J39)*Inndata!L39*FutureBuiltZERO!$W$11*FutureBuiltZERO!D$29</f>
        <v>#VALUE!</v>
      </c>
      <c r="O40" s="38" t="e">
        <f>Inndata!K39*(Inndata!F39*FutureBuiltZERO!$V$9+Inndata!I39*FutureBuiltZERO!$W$9)</f>
        <v>#VALUE!</v>
      </c>
      <c r="P40" s="129" t="e">
        <f>IF(SUM((E40+K40*(1-Inndata!J39)),(M40*(1-Inndata!J39)+R40),O40)&lt;0,-SUM(0.75*(E40+K40*(1-Inndata!J39)),(M40*(1-Inndata!J39)+R40)),O40)</f>
        <v>#VALUE!</v>
      </c>
      <c r="Q40" s="37">
        <f>Inndata!F39*Inndata!M39*FutureBuiltZERO!$W$8</f>
        <v>0</v>
      </c>
      <c r="R40" s="233" t="str">
        <f>IF(E40=0,"",Inndata!F39*Inndata!K39*FutureBuiltZERO!$X$10*IF(Inndata!O39="Ja",0,1)*FutureBuiltZERO!D$30)</f>
        <v/>
      </c>
      <c r="S40" s="129" t="str">
        <f>IF(E40=0,"",Inndata!F39*Inndata!L39*FutureBuiltZERO!$X$11*IF(Inndata!O39="Ja",0,1)*FutureBuiltZERO!D$30)</f>
        <v/>
      </c>
      <c r="T40" s="37">
        <f>IF(Inndata!O39="Ja",-0.1*Inndata!D39,0)</f>
        <v>0</v>
      </c>
      <c r="W40" s="133" t="str">
        <f t="shared" si="0"/>
        <v/>
      </c>
      <c r="X40" s="37" t="e">
        <f>(Inndata!D39+Inndata!E39)*Inndata!H39*(1+Inndata!J39)</f>
        <v>#VALUE!</v>
      </c>
    </row>
    <row r="41" spans="1:24" x14ac:dyDescent="0.2">
      <c r="A41" s="39">
        <f>Inndata!A40</f>
        <v>0</v>
      </c>
      <c r="B41" s="39">
        <f>Inndata!B40</f>
        <v>0</v>
      </c>
      <c r="C41" s="39">
        <f>Inndata!C40</f>
        <v>0</v>
      </c>
      <c r="D41" s="119">
        <f t="array" ref="D41">SUM(IFERROR(E41:N41,0))+SUM(IFERROR(P41:T41,0))</f>
        <v>0</v>
      </c>
      <c r="E41" s="36">
        <f>Inndata!D40*IF(Inndata!N40="Ja",0.2,1)</f>
        <v>0</v>
      </c>
      <c r="F41" s="36">
        <f>Inndata!E40</f>
        <v>0</v>
      </c>
      <c r="G41" s="37">
        <f>Inndata!D40*Inndata!J40</f>
        <v>0</v>
      </c>
      <c r="H41" s="37">
        <f>Inndata!E40*Inndata!J40</f>
        <v>0</v>
      </c>
      <c r="I41" s="130" t="str">
        <f>IF(E41=0,"",(IF(FutureBuiltZERO!D$26="",1-FutureBuiltZERO!D$28,1-FutureBuiltZERO!D$26)*Inndata!F40*Inndata!J40*Inndata!K40*FutureBuiltZERO!$V$10))</f>
        <v/>
      </c>
      <c r="J41" s="130" t="str">
        <f>IF(E41=0,"",(IF(FutureBuiltZERO!D$26="",1-FutureBuiltZERO!D$28,1-FutureBuiltZERO!D$26)*Inndata!F40*Inndata!J40*Inndata!L40*FutureBuiltZERO!$V$11))</f>
        <v/>
      </c>
      <c r="K41" s="231" t="e">
        <f>Inndata!H40*Inndata!D40*(1+Inndata!J40)*IF(Inndata!P40="Ja",FutureBuiltZERO!$W$7,FutureBuiltZERO!$W$6)</f>
        <v>#VALUE!</v>
      </c>
      <c r="L41" s="37" t="e">
        <f>Inndata!H40*Inndata!E40*(1+Inndata!J40)*FutureBuiltZERO!$W$6</f>
        <v>#VALUE!</v>
      </c>
      <c r="M41" s="129" t="e">
        <f>Inndata!I40*(IF(Inndata!O40="Ja",0,1)+Inndata!J40)*Inndata!K40*FutureBuiltZERO!$W$10*FutureBuiltZERO!D$29</f>
        <v>#VALUE!</v>
      </c>
      <c r="N41" s="129" t="e">
        <f>Inndata!I40*(IF(Inndata!O40="Ja",0,1)+Inndata!J40)*Inndata!L40*FutureBuiltZERO!$W$11*FutureBuiltZERO!D$29</f>
        <v>#VALUE!</v>
      </c>
      <c r="O41" s="38" t="e">
        <f>Inndata!K40*(Inndata!F40*FutureBuiltZERO!$V$9+Inndata!I40*FutureBuiltZERO!$W$9)</f>
        <v>#VALUE!</v>
      </c>
      <c r="P41" s="129" t="e">
        <f>IF(SUM((E41+K41*(1-Inndata!J40)),(M41*(1-Inndata!J40)+R41),O41)&lt;0,-SUM(0.75*(E41+K41*(1-Inndata!J40)),(M41*(1-Inndata!J40)+R41)),O41)</f>
        <v>#VALUE!</v>
      </c>
      <c r="Q41" s="37">
        <f>Inndata!F40*Inndata!M40*FutureBuiltZERO!$W$8</f>
        <v>0</v>
      </c>
      <c r="R41" s="233" t="str">
        <f>IF(E41=0,"",Inndata!F40*Inndata!K40*FutureBuiltZERO!$X$10*IF(Inndata!O40="Ja",0,1)*FutureBuiltZERO!D$30)</f>
        <v/>
      </c>
      <c r="S41" s="129" t="str">
        <f>IF(E41=0,"",Inndata!F40*Inndata!L40*FutureBuiltZERO!$X$11*IF(Inndata!O40="Ja",0,1)*FutureBuiltZERO!D$30)</f>
        <v/>
      </c>
      <c r="T41" s="37">
        <f>IF(Inndata!O40="Ja",-0.1*Inndata!D40,0)</f>
        <v>0</v>
      </c>
      <c r="W41" s="133" t="str">
        <f t="shared" si="0"/>
        <v/>
      </c>
      <c r="X41" s="37" t="e">
        <f>(Inndata!D40+Inndata!E40)*Inndata!H40*(1+Inndata!J40)</f>
        <v>#VALUE!</v>
      </c>
    </row>
    <row r="42" spans="1:24" x14ac:dyDescent="0.2">
      <c r="A42" s="39">
        <f>Inndata!A41</f>
        <v>0</v>
      </c>
      <c r="B42" s="39">
        <f>Inndata!B41</f>
        <v>0</v>
      </c>
      <c r="C42" s="39">
        <f>Inndata!C41</f>
        <v>0</v>
      </c>
      <c r="D42" s="119">
        <f t="array" ref="D42">SUM(IFERROR(E42:N42,0))+SUM(IFERROR(P42:T42,0))</f>
        <v>0</v>
      </c>
      <c r="E42" s="36">
        <f>Inndata!D41*IF(Inndata!N41="Ja",0.2,1)</f>
        <v>0</v>
      </c>
      <c r="F42" s="36">
        <f>Inndata!E41</f>
        <v>0</v>
      </c>
      <c r="G42" s="37">
        <f>Inndata!D41*Inndata!J41</f>
        <v>0</v>
      </c>
      <c r="H42" s="37">
        <f>Inndata!E41*Inndata!J41</f>
        <v>0</v>
      </c>
      <c r="I42" s="130" t="str">
        <f>IF(E42=0,"",(IF(FutureBuiltZERO!D$26="",1-FutureBuiltZERO!D$28,1-FutureBuiltZERO!D$26)*Inndata!F41*Inndata!J41*Inndata!K41*FutureBuiltZERO!$V$10))</f>
        <v/>
      </c>
      <c r="J42" s="130" t="str">
        <f>IF(E42=0,"",(IF(FutureBuiltZERO!D$26="",1-FutureBuiltZERO!D$28,1-FutureBuiltZERO!D$26)*Inndata!F41*Inndata!J41*Inndata!L41*FutureBuiltZERO!$V$11))</f>
        <v/>
      </c>
      <c r="K42" s="231" t="e">
        <f>Inndata!H41*Inndata!D41*(1+Inndata!J41)*IF(Inndata!P41="Ja",FutureBuiltZERO!$W$7,FutureBuiltZERO!$W$6)</f>
        <v>#VALUE!</v>
      </c>
      <c r="L42" s="37" t="e">
        <f>Inndata!H41*Inndata!E41*(1+Inndata!J41)*FutureBuiltZERO!$W$6</f>
        <v>#VALUE!</v>
      </c>
      <c r="M42" s="129" t="e">
        <f>Inndata!I41*(IF(Inndata!O41="Ja",0,1)+Inndata!J41)*Inndata!K41*FutureBuiltZERO!$W$10*FutureBuiltZERO!D$29</f>
        <v>#VALUE!</v>
      </c>
      <c r="N42" s="129" t="e">
        <f>Inndata!I41*(IF(Inndata!O41="Ja",0,1)+Inndata!J41)*Inndata!L41*FutureBuiltZERO!$W$11*FutureBuiltZERO!D$29</f>
        <v>#VALUE!</v>
      </c>
      <c r="O42" s="38" t="e">
        <f>Inndata!K41*(Inndata!F41*FutureBuiltZERO!$V$9+Inndata!I41*FutureBuiltZERO!$W$9)</f>
        <v>#VALUE!</v>
      </c>
      <c r="P42" s="129" t="e">
        <f>IF(SUM((E42+K42*(1-Inndata!J41)),(M42*(1-Inndata!J41)+R42),O42)&lt;0,-SUM(0.75*(E42+K42*(1-Inndata!J41)),(M42*(1-Inndata!J41)+R42)),O42)</f>
        <v>#VALUE!</v>
      </c>
      <c r="Q42" s="37">
        <f>Inndata!F41*Inndata!M41*FutureBuiltZERO!$W$8</f>
        <v>0</v>
      </c>
      <c r="R42" s="233" t="str">
        <f>IF(E42=0,"",Inndata!F41*Inndata!K41*FutureBuiltZERO!$X$10*IF(Inndata!O41="Ja",0,1)*FutureBuiltZERO!D$30)</f>
        <v/>
      </c>
      <c r="S42" s="129" t="str">
        <f>IF(E42=0,"",Inndata!F41*Inndata!L41*FutureBuiltZERO!$X$11*IF(Inndata!O41="Ja",0,1)*FutureBuiltZERO!D$30)</f>
        <v/>
      </c>
      <c r="T42" s="37">
        <f>IF(Inndata!O41="Ja",-0.1*Inndata!D41,0)</f>
        <v>0</v>
      </c>
      <c r="W42" s="133" t="str">
        <f t="shared" si="0"/>
        <v/>
      </c>
      <c r="X42" s="37" t="e">
        <f>(Inndata!D41+Inndata!E41)*Inndata!H41*(1+Inndata!J41)</f>
        <v>#VALUE!</v>
      </c>
    </row>
    <row r="43" spans="1:24" x14ac:dyDescent="0.2">
      <c r="A43" s="39">
        <f>Inndata!A42</f>
        <v>0</v>
      </c>
      <c r="B43" s="39">
        <f>Inndata!B42</f>
        <v>0</v>
      </c>
      <c r="C43" s="39">
        <f>Inndata!C42</f>
        <v>0</v>
      </c>
      <c r="D43" s="119">
        <f t="array" ref="D43">SUM(IFERROR(E43:N43,0))+SUM(IFERROR(P43:T43,0))</f>
        <v>0</v>
      </c>
      <c r="E43" s="36">
        <f>Inndata!D42*IF(Inndata!N42="Ja",0.2,1)</f>
        <v>0</v>
      </c>
      <c r="F43" s="36">
        <f>Inndata!E42</f>
        <v>0</v>
      </c>
      <c r="G43" s="37">
        <f>Inndata!D42*Inndata!J42</f>
        <v>0</v>
      </c>
      <c r="H43" s="37">
        <f>Inndata!E42*Inndata!J42</f>
        <v>0</v>
      </c>
      <c r="I43" s="130" t="str">
        <f>IF(E43=0,"",(IF(FutureBuiltZERO!D$26="",1-FutureBuiltZERO!D$28,1-FutureBuiltZERO!D$26)*Inndata!F42*Inndata!J42*Inndata!K42*FutureBuiltZERO!$V$10))</f>
        <v/>
      </c>
      <c r="J43" s="130" t="str">
        <f>IF(E43=0,"",(IF(FutureBuiltZERO!D$26="",1-FutureBuiltZERO!D$28,1-FutureBuiltZERO!D$26)*Inndata!F42*Inndata!J42*Inndata!L42*FutureBuiltZERO!$V$11))</f>
        <v/>
      </c>
      <c r="K43" s="231" t="e">
        <f>Inndata!H42*Inndata!D42*(1+Inndata!J42)*IF(Inndata!P42="Ja",FutureBuiltZERO!$W$7,FutureBuiltZERO!$W$6)</f>
        <v>#VALUE!</v>
      </c>
      <c r="L43" s="37" t="e">
        <f>Inndata!H42*Inndata!E42*(1+Inndata!J42)*FutureBuiltZERO!$W$6</f>
        <v>#VALUE!</v>
      </c>
      <c r="M43" s="129" t="e">
        <f>Inndata!I42*(IF(Inndata!O42="Ja",0,1)+Inndata!J42)*Inndata!K42*FutureBuiltZERO!$W$10*FutureBuiltZERO!D$29</f>
        <v>#VALUE!</v>
      </c>
      <c r="N43" s="129" t="e">
        <f>Inndata!I42*(IF(Inndata!O42="Ja",0,1)+Inndata!J42)*Inndata!L42*FutureBuiltZERO!$W$11*FutureBuiltZERO!D$29</f>
        <v>#VALUE!</v>
      </c>
      <c r="O43" s="38" t="e">
        <f>Inndata!K42*(Inndata!F42*FutureBuiltZERO!$V$9+Inndata!I42*FutureBuiltZERO!$W$9)</f>
        <v>#VALUE!</v>
      </c>
      <c r="P43" s="129" t="e">
        <f>IF(SUM((E43+K43*(1-Inndata!J42)),(M43*(1-Inndata!J42)+R43),O43)&lt;0,-SUM(0.75*(E43+K43*(1-Inndata!J42)),(M43*(1-Inndata!J42)+R43)),O43)</f>
        <v>#VALUE!</v>
      </c>
      <c r="Q43" s="37">
        <f>Inndata!F42*Inndata!M42*FutureBuiltZERO!$W$8</f>
        <v>0</v>
      </c>
      <c r="R43" s="233" t="str">
        <f>IF(E43=0,"",Inndata!F42*Inndata!K42*FutureBuiltZERO!$X$10*IF(Inndata!O42="Ja",0,1)*FutureBuiltZERO!D$30)</f>
        <v/>
      </c>
      <c r="S43" s="129" t="str">
        <f>IF(E43=0,"",Inndata!F42*Inndata!L42*FutureBuiltZERO!$X$11*IF(Inndata!O42="Ja",0,1)*FutureBuiltZERO!D$30)</f>
        <v/>
      </c>
      <c r="T43" s="37">
        <f>IF(Inndata!O42="Ja",-0.1*Inndata!D42,0)</f>
        <v>0</v>
      </c>
      <c r="W43" s="133" t="str">
        <f t="shared" si="0"/>
        <v/>
      </c>
      <c r="X43" s="37" t="e">
        <f>(Inndata!D42+Inndata!E42)*Inndata!H42*(1+Inndata!J42)</f>
        <v>#VALUE!</v>
      </c>
    </row>
    <row r="44" spans="1:24" x14ac:dyDescent="0.2">
      <c r="A44" s="39">
        <f>Inndata!A43</f>
        <v>0</v>
      </c>
      <c r="B44" s="39">
        <f>Inndata!B43</f>
        <v>0</v>
      </c>
      <c r="C44" s="39">
        <f>Inndata!C43</f>
        <v>0</v>
      </c>
      <c r="D44" s="119">
        <f t="array" ref="D44">SUM(IFERROR(E44:N44,0))+SUM(IFERROR(P44:T44,0))</f>
        <v>0</v>
      </c>
      <c r="E44" s="36">
        <f>Inndata!D43*IF(Inndata!N43="Ja",0.2,1)</f>
        <v>0</v>
      </c>
      <c r="F44" s="36">
        <f>Inndata!E43</f>
        <v>0</v>
      </c>
      <c r="G44" s="37">
        <f>Inndata!D43*Inndata!J43</f>
        <v>0</v>
      </c>
      <c r="H44" s="37">
        <f>Inndata!E43*Inndata!J43</f>
        <v>0</v>
      </c>
      <c r="I44" s="130" t="str">
        <f>IF(E44=0,"",(IF(FutureBuiltZERO!D$26="",1-FutureBuiltZERO!D$28,1-FutureBuiltZERO!D$26)*Inndata!F43*Inndata!J43*Inndata!K43*FutureBuiltZERO!$V$10))</f>
        <v/>
      </c>
      <c r="J44" s="130" t="str">
        <f>IF(E44=0,"",(IF(FutureBuiltZERO!D$26="",1-FutureBuiltZERO!D$28,1-FutureBuiltZERO!D$26)*Inndata!F43*Inndata!J43*Inndata!L43*FutureBuiltZERO!$V$11))</f>
        <v/>
      </c>
      <c r="K44" s="231" t="e">
        <f>Inndata!H43*Inndata!D43*(1+Inndata!J43)*IF(Inndata!P43="Ja",FutureBuiltZERO!$W$7,FutureBuiltZERO!$W$6)</f>
        <v>#VALUE!</v>
      </c>
      <c r="L44" s="37" t="e">
        <f>Inndata!H43*Inndata!E43*(1+Inndata!J43)*FutureBuiltZERO!$W$6</f>
        <v>#VALUE!</v>
      </c>
      <c r="M44" s="129" t="e">
        <f>Inndata!I43*(IF(Inndata!O43="Ja",0,1)+Inndata!J43)*Inndata!K43*FutureBuiltZERO!$W$10*FutureBuiltZERO!D$29</f>
        <v>#VALUE!</v>
      </c>
      <c r="N44" s="129" t="e">
        <f>Inndata!I43*(IF(Inndata!O43="Ja",0,1)+Inndata!J43)*Inndata!L43*FutureBuiltZERO!$W$11*FutureBuiltZERO!D$29</f>
        <v>#VALUE!</v>
      </c>
      <c r="O44" s="38" t="e">
        <f>Inndata!K43*(Inndata!F43*FutureBuiltZERO!$V$9+Inndata!I43*FutureBuiltZERO!$W$9)</f>
        <v>#VALUE!</v>
      </c>
      <c r="P44" s="129" t="e">
        <f>IF(SUM((E44+K44*(1-Inndata!J43)),(M44*(1-Inndata!J43)+R44),O44)&lt;0,-SUM(0.75*(E44+K44*(1-Inndata!J43)),(M44*(1-Inndata!J43)+R44)),O44)</f>
        <v>#VALUE!</v>
      </c>
      <c r="Q44" s="37">
        <f>Inndata!F43*Inndata!M43*FutureBuiltZERO!$W$8</f>
        <v>0</v>
      </c>
      <c r="R44" s="233" t="str">
        <f>IF(E44=0,"",Inndata!F43*Inndata!K43*FutureBuiltZERO!$X$10*IF(Inndata!O43="Ja",0,1)*FutureBuiltZERO!D$30)</f>
        <v/>
      </c>
      <c r="S44" s="129" t="str">
        <f>IF(E44=0,"",Inndata!F43*Inndata!L43*FutureBuiltZERO!$X$11*IF(Inndata!O43="Ja",0,1)*FutureBuiltZERO!D$30)</f>
        <v/>
      </c>
      <c r="T44" s="37">
        <f>IF(Inndata!O43="Ja",-0.1*Inndata!D43,0)</f>
        <v>0</v>
      </c>
      <c r="W44" s="133" t="str">
        <f t="shared" si="0"/>
        <v/>
      </c>
      <c r="X44" s="37" t="e">
        <f>(Inndata!D43+Inndata!E43)*Inndata!H43*(1+Inndata!J43)</f>
        <v>#VALUE!</v>
      </c>
    </row>
    <row r="45" spans="1:24" x14ac:dyDescent="0.2">
      <c r="A45" s="39">
        <f>Inndata!A44</f>
        <v>0</v>
      </c>
      <c r="B45" s="39">
        <f>Inndata!B44</f>
        <v>0</v>
      </c>
      <c r="C45" s="39">
        <f>Inndata!C44</f>
        <v>0</v>
      </c>
      <c r="D45" s="119">
        <f t="array" ref="D45">SUM(IFERROR(E45:N45,0))+SUM(IFERROR(P45:T45,0))</f>
        <v>0</v>
      </c>
      <c r="E45" s="36">
        <f>Inndata!D44*IF(Inndata!N44="Ja",0.2,1)</f>
        <v>0</v>
      </c>
      <c r="F45" s="36">
        <f>Inndata!E44</f>
        <v>0</v>
      </c>
      <c r="G45" s="37">
        <f>Inndata!D44*Inndata!J44</f>
        <v>0</v>
      </c>
      <c r="H45" s="37">
        <f>Inndata!E44*Inndata!J44</f>
        <v>0</v>
      </c>
      <c r="I45" s="130" t="str">
        <f>IF(E45=0,"",(IF(FutureBuiltZERO!D$26="",1-FutureBuiltZERO!D$28,1-FutureBuiltZERO!D$26)*Inndata!F44*Inndata!J44*Inndata!K44*FutureBuiltZERO!$V$10))</f>
        <v/>
      </c>
      <c r="J45" s="130" t="str">
        <f>IF(E45=0,"",(IF(FutureBuiltZERO!D$26="",1-FutureBuiltZERO!D$28,1-FutureBuiltZERO!D$26)*Inndata!F44*Inndata!J44*Inndata!L44*FutureBuiltZERO!$V$11))</f>
        <v/>
      </c>
      <c r="K45" s="231" t="e">
        <f>Inndata!H44*Inndata!D44*(1+Inndata!J44)*IF(Inndata!P44="Ja",FutureBuiltZERO!$W$7,FutureBuiltZERO!$W$6)</f>
        <v>#VALUE!</v>
      </c>
      <c r="L45" s="37" t="e">
        <f>Inndata!H44*Inndata!E44*(1+Inndata!J44)*FutureBuiltZERO!$W$6</f>
        <v>#VALUE!</v>
      </c>
      <c r="M45" s="129" t="e">
        <f>Inndata!I44*(IF(Inndata!O44="Ja",0,1)+Inndata!J44)*Inndata!K44*FutureBuiltZERO!$W$10*FutureBuiltZERO!D$29</f>
        <v>#VALUE!</v>
      </c>
      <c r="N45" s="129" t="e">
        <f>Inndata!I44*(IF(Inndata!O44="Ja",0,1)+Inndata!J44)*Inndata!L44*FutureBuiltZERO!$W$11*FutureBuiltZERO!D$29</f>
        <v>#VALUE!</v>
      </c>
      <c r="O45" s="38" t="e">
        <f>Inndata!K44*(Inndata!F44*FutureBuiltZERO!$V$9+Inndata!I44*FutureBuiltZERO!$W$9)</f>
        <v>#VALUE!</v>
      </c>
      <c r="P45" s="129" t="e">
        <f>IF(SUM((E45+K45*(1-Inndata!J44)),(M45*(1-Inndata!J44)+R45),O45)&lt;0,-SUM(0.75*(E45+K45*(1-Inndata!J44)),(M45*(1-Inndata!J44)+R45)),O45)</f>
        <v>#VALUE!</v>
      </c>
      <c r="Q45" s="37">
        <f>Inndata!F44*Inndata!M44*FutureBuiltZERO!$W$8</f>
        <v>0</v>
      </c>
      <c r="R45" s="233" t="str">
        <f>IF(E45=0,"",Inndata!F44*Inndata!K44*FutureBuiltZERO!$X$10*IF(Inndata!O44="Ja",0,1)*FutureBuiltZERO!D$30)</f>
        <v/>
      </c>
      <c r="S45" s="129" t="str">
        <f>IF(E45=0,"",Inndata!F44*Inndata!L44*FutureBuiltZERO!$X$11*IF(Inndata!O44="Ja",0,1)*FutureBuiltZERO!D$30)</f>
        <v/>
      </c>
      <c r="T45" s="37">
        <f>IF(Inndata!O44="Ja",-0.1*Inndata!D44,0)</f>
        <v>0</v>
      </c>
      <c r="W45" s="133" t="str">
        <f t="shared" si="0"/>
        <v/>
      </c>
      <c r="X45" s="37" t="e">
        <f>(Inndata!D44+Inndata!E44)*Inndata!H44*(1+Inndata!J44)</f>
        <v>#VALUE!</v>
      </c>
    </row>
    <row r="46" spans="1:24" x14ac:dyDescent="0.2">
      <c r="A46" s="39">
        <f>Inndata!A45</f>
        <v>0</v>
      </c>
      <c r="B46" s="39">
        <f>Inndata!B45</f>
        <v>0</v>
      </c>
      <c r="C46" s="39">
        <f>Inndata!C45</f>
        <v>0</v>
      </c>
      <c r="D46" s="119">
        <f t="array" ref="D46">SUM(IFERROR(E46:N46,0))+SUM(IFERROR(P46:T46,0))</f>
        <v>0</v>
      </c>
      <c r="E46" s="36">
        <f>Inndata!D45*IF(Inndata!N45="Ja",0.2,1)</f>
        <v>0</v>
      </c>
      <c r="F46" s="36">
        <f>Inndata!E45</f>
        <v>0</v>
      </c>
      <c r="G46" s="37">
        <f>Inndata!D45*Inndata!J45</f>
        <v>0</v>
      </c>
      <c r="H46" s="37">
        <f>Inndata!E45*Inndata!J45</f>
        <v>0</v>
      </c>
      <c r="I46" s="130" t="str">
        <f>IF(E46=0,"",(IF(FutureBuiltZERO!D$26="",1-FutureBuiltZERO!D$28,1-FutureBuiltZERO!D$26)*Inndata!F45*Inndata!J45*Inndata!K45*FutureBuiltZERO!$V$10))</f>
        <v/>
      </c>
      <c r="J46" s="130" t="str">
        <f>IF(E46=0,"",(IF(FutureBuiltZERO!D$26="",1-FutureBuiltZERO!D$28,1-FutureBuiltZERO!D$26)*Inndata!F45*Inndata!J45*Inndata!L45*FutureBuiltZERO!$V$11))</f>
        <v/>
      </c>
      <c r="K46" s="231" t="e">
        <f>Inndata!H45*Inndata!D45*(1+Inndata!J45)*IF(Inndata!P45="Ja",FutureBuiltZERO!$W$7,FutureBuiltZERO!$W$6)</f>
        <v>#VALUE!</v>
      </c>
      <c r="L46" s="37" t="e">
        <f>Inndata!H45*Inndata!E45*(1+Inndata!J45)*FutureBuiltZERO!$W$6</f>
        <v>#VALUE!</v>
      </c>
      <c r="M46" s="129" t="e">
        <f>Inndata!I45*(IF(Inndata!O45="Ja",0,1)+Inndata!J45)*Inndata!K45*FutureBuiltZERO!$W$10*FutureBuiltZERO!D$29</f>
        <v>#VALUE!</v>
      </c>
      <c r="N46" s="129" t="e">
        <f>Inndata!I45*(IF(Inndata!O45="Ja",0,1)+Inndata!J45)*Inndata!L45*FutureBuiltZERO!$W$11*FutureBuiltZERO!D$29</f>
        <v>#VALUE!</v>
      </c>
      <c r="O46" s="38" t="e">
        <f>Inndata!K45*(Inndata!F45*FutureBuiltZERO!$V$9+Inndata!I45*FutureBuiltZERO!$W$9)</f>
        <v>#VALUE!</v>
      </c>
      <c r="P46" s="129" t="e">
        <f>IF(SUM((E46+K46*(1-Inndata!J45)),(M46*(1-Inndata!J45)+R46),O46)&lt;0,-SUM(0.75*(E46+K46*(1-Inndata!J45)),(M46*(1-Inndata!J45)+R46)),O46)</f>
        <v>#VALUE!</v>
      </c>
      <c r="Q46" s="37">
        <f>Inndata!F45*Inndata!M45*FutureBuiltZERO!$W$8</f>
        <v>0</v>
      </c>
      <c r="R46" s="233" t="str">
        <f>IF(E46=0,"",Inndata!F45*Inndata!K45*FutureBuiltZERO!$X$10*IF(Inndata!O45="Ja",0,1)*FutureBuiltZERO!D$30)</f>
        <v/>
      </c>
      <c r="S46" s="129" t="str">
        <f>IF(E46=0,"",Inndata!F45*Inndata!L45*FutureBuiltZERO!$X$11*IF(Inndata!O45="Ja",0,1)*FutureBuiltZERO!D$30)</f>
        <v/>
      </c>
      <c r="T46" s="37">
        <f>IF(Inndata!O45="Ja",-0.1*Inndata!D45,0)</f>
        <v>0</v>
      </c>
      <c r="W46" s="133" t="str">
        <f t="shared" si="0"/>
        <v/>
      </c>
      <c r="X46" s="37" t="e">
        <f>(Inndata!D45+Inndata!E45)*Inndata!H45*(1+Inndata!J45)</f>
        <v>#VALUE!</v>
      </c>
    </row>
    <row r="47" spans="1:24" x14ac:dyDescent="0.2">
      <c r="A47" s="39">
        <f>Inndata!A46</f>
        <v>0</v>
      </c>
      <c r="B47" s="39">
        <f>Inndata!B46</f>
        <v>0</v>
      </c>
      <c r="C47" s="39">
        <f>Inndata!C46</f>
        <v>0</v>
      </c>
      <c r="D47" s="119">
        <f t="array" ref="D47">SUM(IFERROR(E47:N47,0))+SUM(IFERROR(P47:T47,0))</f>
        <v>0</v>
      </c>
      <c r="E47" s="36">
        <f>Inndata!D46*IF(Inndata!N46="Ja",0.2,1)</f>
        <v>0</v>
      </c>
      <c r="F47" s="36">
        <f>Inndata!E46</f>
        <v>0</v>
      </c>
      <c r="G47" s="37">
        <f>Inndata!D46*Inndata!J46</f>
        <v>0</v>
      </c>
      <c r="H47" s="37">
        <f>Inndata!E46*Inndata!J46</f>
        <v>0</v>
      </c>
      <c r="I47" s="130" t="str">
        <f>IF(E47=0,"",(IF(FutureBuiltZERO!D$26="",1-FutureBuiltZERO!D$28,1-FutureBuiltZERO!D$26)*Inndata!F46*Inndata!J46*Inndata!K46*FutureBuiltZERO!$V$10))</f>
        <v/>
      </c>
      <c r="J47" s="130" t="str">
        <f>IF(E47=0,"",(IF(FutureBuiltZERO!D$26="",1-FutureBuiltZERO!D$28,1-FutureBuiltZERO!D$26)*Inndata!F46*Inndata!J46*Inndata!L46*FutureBuiltZERO!$V$11))</f>
        <v/>
      </c>
      <c r="K47" s="231" t="e">
        <f>Inndata!H46*Inndata!D46*(1+Inndata!J46)*IF(Inndata!P46="Ja",FutureBuiltZERO!$W$7,FutureBuiltZERO!$W$6)</f>
        <v>#VALUE!</v>
      </c>
      <c r="L47" s="37" t="e">
        <f>Inndata!H46*Inndata!E46*(1+Inndata!J46)*FutureBuiltZERO!$W$6</f>
        <v>#VALUE!</v>
      </c>
      <c r="M47" s="129" t="e">
        <f>Inndata!I46*(IF(Inndata!O46="Ja",0,1)+Inndata!J46)*Inndata!K46*FutureBuiltZERO!$W$10*FutureBuiltZERO!D$29</f>
        <v>#VALUE!</v>
      </c>
      <c r="N47" s="129" t="e">
        <f>Inndata!I46*(IF(Inndata!O46="Ja",0,1)+Inndata!J46)*Inndata!L46*FutureBuiltZERO!$W$11*FutureBuiltZERO!D$29</f>
        <v>#VALUE!</v>
      </c>
      <c r="O47" s="38" t="e">
        <f>Inndata!K46*(Inndata!F46*FutureBuiltZERO!$V$9+Inndata!I46*FutureBuiltZERO!$W$9)</f>
        <v>#VALUE!</v>
      </c>
      <c r="P47" s="129" t="e">
        <f>IF(SUM((E47+K47*(1-Inndata!J46)),(M47*(1-Inndata!J46)+R47),O47)&lt;0,-SUM(0.75*(E47+K47*(1-Inndata!J46)),(M47*(1-Inndata!J46)+R47)),O47)</f>
        <v>#VALUE!</v>
      </c>
      <c r="Q47" s="37">
        <f>Inndata!F46*Inndata!M46*FutureBuiltZERO!$W$8</f>
        <v>0</v>
      </c>
      <c r="R47" s="233" t="str">
        <f>IF(E47=0,"",Inndata!F46*Inndata!K46*FutureBuiltZERO!$X$10*IF(Inndata!O46="Ja",0,1)*FutureBuiltZERO!D$30)</f>
        <v/>
      </c>
      <c r="S47" s="129" t="str">
        <f>IF(E47=0,"",Inndata!F46*Inndata!L46*FutureBuiltZERO!$X$11*IF(Inndata!O46="Ja",0,1)*FutureBuiltZERO!D$30)</f>
        <v/>
      </c>
      <c r="T47" s="37">
        <f>IF(Inndata!O46="Ja",-0.1*Inndata!D46,0)</f>
        <v>0</v>
      </c>
      <c r="W47" s="133" t="str">
        <f t="shared" si="0"/>
        <v/>
      </c>
      <c r="X47" s="37" t="e">
        <f>(Inndata!D46+Inndata!E46)*Inndata!H46*(1+Inndata!J46)</f>
        <v>#VALUE!</v>
      </c>
    </row>
    <row r="48" spans="1:24" x14ac:dyDescent="0.2">
      <c r="A48" s="39">
        <f>Inndata!A47</f>
        <v>0</v>
      </c>
      <c r="B48" s="39">
        <f>Inndata!B47</f>
        <v>0</v>
      </c>
      <c r="C48" s="39">
        <f>Inndata!C47</f>
        <v>0</v>
      </c>
      <c r="D48" s="119">
        <f t="array" ref="D48">SUM(IFERROR(E48:N48,0))+SUM(IFERROR(P48:T48,0))</f>
        <v>0</v>
      </c>
      <c r="E48" s="36">
        <f>Inndata!D47*IF(Inndata!N47="Ja",0.2,1)</f>
        <v>0</v>
      </c>
      <c r="F48" s="36">
        <f>Inndata!E47</f>
        <v>0</v>
      </c>
      <c r="G48" s="37">
        <f>Inndata!D47*Inndata!J47</f>
        <v>0</v>
      </c>
      <c r="H48" s="37">
        <f>Inndata!E47*Inndata!J47</f>
        <v>0</v>
      </c>
      <c r="I48" s="130" t="str">
        <f>IF(E48=0,"",(IF(FutureBuiltZERO!D$26="",1-FutureBuiltZERO!D$28,1-FutureBuiltZERO!D$26)*Inndata!F47*Inndata!J47*Inndata!K47*FutureBuiltZERO!$V$10))</f>
        <v/>
      </c>
      <c r="J48" s="130" t="str">
        <f>IF(E48=0,"",(IF(FutureBuiltZERO!D$26="",1-FutureBuiltZERO!D$28,1-FutureBuiltZERO!D$26)*Inndata!F47*Inndata!J47*Inndata!L47*FutureBuiltZERO!$V$11))</f>
        <v/>
      </c>
      <c r="K48" s="231" t="e">
        <f>Inndata!H47*Inndata!D47*(1+Inndata!J47)*IF(Inndata!P47="Ja",FutureBuiltZERO!$W$7,FutureBuiltZERO!$W$6)</f>
        <v>#VALUE!</v>
      </c>
      <c r="L48" s="37" t="e">
        <f>Inndata!H47*Inndata!E47*(1+Inndata!J47)*FutureBuiltZERO!$W$6</f>
        <v>#VALUE!</v>
      </c>
      <c r="M48" s="129" t="e">
        <f>Inndata!I47*(IF(Inndata!O47="Ja",0,1)+Inndata!J47)*Inndata!K47*FutureBuiltZERO!$W$10*FutureBuiltZERO!D$29</f>
        <v>#VALUE!</v>
      </c>
      <c r="N48" s="129" t="e">
        <f>Inndata!I47*(IF(Inndata!O47="Ja",0,1)+Inndata!J47)*Inndata!L47*FutureBuiltZERO!$W$11*FutureBuiltZERO!D$29</f>
        <v>#VALUE!</v>
      </c>
      <c r="O48" s="38" t="e">
        <f>Inndata!K47*(Inndata!F47*FutureBuiltZERO!$V$9+Inndata!I47*FutureBuiltZERO!$W$9)</f>
        <v>#VALUE!</v>
      </c>
      <c r="P48" s="129" t="e">
        <f>IF(SUM((E48+K48*(1-Inndata!J47)),(M48*(1-Inndata!J47)+R48),O48)&lt;0,-SUM(0.75*(E48+K48*(1-Inndata!J47)),(M48*(1-Inndata!J47)+R48)),O48)</f>
        <v>#VALUE!</v>
      </c>
      <c r="Q48" s="37">
        <f>Inndata!F47*Inndata!M47*FutureBuiltZERO!$W$8</f>
        <v>0</v>
      </c>
      <c r="R48" s="233" t="str">
        <f>IF(E48=0,"",Inndata!F47*Inndata!K47*FutureBuiltZERO!$X$10*IF(Inndata!O47="Ja",0,1)*FutureBuiltZERO!D$30)</f>
        <v/>
      </c>
      <c r="S48" s="129" t="str">
        <f>IF(E48=0,"",Inndata!F47*Inndata!L47*FutureBuiltZERO!$X$11*IF(Inndata!O47="Ja",0,1)*FutureBuiltZERO!D$30)</f>
        <v/>
      </c>
      <c r="T48" s="37">
        <f>IF(Inndata!O47="Ja",-0.1*Inndata!D47,0)</f>
        <v>0</v>
      </c>
      <c r="W48" s="133" t="str">
        <f t="shared" si="0"/>
        <v/>
      </c>
      <c r="X48" s="37" t="e">
        <f>(Inndata!D47+Inndata!E47)*Inndata!H47*(1+Inndata!J47)</f>
        <v>#VALUE!</v>
      </c>
    </row>
    <row r="49" spans="1:24" x14ac:dyDescent="0.2">
      <c r="A49" s="39">
        <f>Inndata!A48</f>
        <v>0</v>
      </c>
      <c r="B49" s="39">
        <f>Inndata!B48</f>
        <v>0</v>
      </c>
      <c r="C49" s="39">
        <f>Inndata!C48</f>
        <v>0</v>
      </c>
      <c r="D49" s="119">
        <f t="array" ref="D49">SUM(IFERROR(E49:N49,0))+SUM(IFERROR(P49:T49,0))</f>
        <v>0</v>
      </c>
      <c r="E49" s="36">
        <f>Inndata!D48*IF(Inndata!N48="Ja",0.2,1)</f>
        <v>0</v>
      </c>
      <c r="F49" s="36">
        <f>Inndata!E48</f>
        <v>0</v>
      </c>
      <c r="G49" s="37">
        <f>Inndata!D48*Inndata!J48</f>
        <v>0</v>
      </c>
      <c r="H49" s="37">
        <f>Inndata!E48*Inndata!J48</f>
        <v>0</v>
      </c>
      <c r="I49" s="130" t="str">
        <f>IF(E49=0,"",(IF(FutureBuiltZERO!D$26="",1-FutureBuiltZERO!D$28,1-FutureBuiltZERO!D$26)*Inndata!F48*Inndata!J48*Inndata!K48*FutureBuiltZERO!$V$10))</f>
        <v/>
      </c>
      <c r="J49" s="130" t="str">
        <f>IF(E49=0,"",(IF(FutureBuiltZERO!D$26="",1-FutureBuiltZERO!D$28,1-FutureBuiltZERO!D$26)*Inndata!F48*Inndata!J48*Inndata!L48*FutureBuiltZERO!$V$11))</f>
        <v/>
      </c>
      <c r="K49" s="231" t="e">
        <f>Inndata!H48*Inndata!D48*(1+Inndata!J48)*IF(Inndata!P48="Ja",FutureBuiltZERO!$W$7,FutureBuiltZERO!$W$6)</f>
        <v>#VALUE!</v>
      </c>
      <c r="L49" s="37" t="e">
        <f>Inndata!H48*Inndata!E48*(1+Inndata!J48)*FutureBuiltZERO!$W$6</f>
        <v>#VALUE!</v>
      </c>
      <c r="M49" s="129" t="e">
        <f>Inndata!I48*(IF(Inndata!O48="Ja",0,1)+Inndata!J48)*Inndata!K48*FutureBuiltZERO!$W$10*FutureBuiltZERO!D$29</f>
        <v>#VALUE!</v>
      </c>
      <c r="N49" s="129" t="e">
        <f>Inndata!I48*(IF(Inndata!O48="Ja",0,1)+Inndata!J48)*Inndata!L48*FutureBuiltZERO!$W$11*FutureBuiltZERO!D$29</f>
        <v>#VALUE!</v>
      </c>
      <c r="O49" s="38" t="e">
        <f>Inndata!K48*(Inndata!F48*FutureBuiltZERO!$V$9+Inndata!I48*FutureBuiltZERO!$W$9)</f>
        <v>#VALUE!</v>
      </c>
      <c r="P49" s="129" t="e">
        <f>IF(SUM((E49+K49*(1-Inndata!J48)),(M49*(1-Inndata!J48)+R49),O49)&lt;0,-SUM(0.75*(E49+K49*(1-Inndata!J48)),(M49*(1-Inndata!J48)+R49)),O49)</f>
        <v>#VALUE!</v>
      </c>
      <c r="Q49" s="37">
        <f>Inndata!F48*Inndata!M48*FutureBuiltZERO!$W$8</f>
        <v>0</v>
      </c>
      <c r="R49" s="233" t="str">
        <f>IF(E49=0,"",Inndata!F48*Inndata!K48*FutureBuiltZERO!$X$10*IF(Inndata!O48="Ja",0,1)*FutureBuiltZERO!D$30)</f>
        <v/>
      </c>
      <c r="S49" s="129" t="str">
        <f>IF(E49=0,"",Inndata!F48*Inndata!L48*FutureBuiltZERO!$X$11*IF(Inndata!O48="Ja",0,1)*FutureBuiltZERO!D$30)</f>
        <v/>
      </c>
      <c r="T49" s="37">
        <f>IF(Inndata!O48="Ja",-0.1*Inndata!D48,0)</f>
        <v>0</v>
      </c>
      <c r="W49" s="133" t="str">
        <f t="shared" si="0"/>
        <v/>
      </c>
      <c r="X49" s="37" t="e">
        <f>(Inndata!D48+Inndata!E48)*Inndata!H48*(1+Inndata!J48)</f>
        <v>#VALUE!</v>
      </c>
    </row>
    <row r="50" spans="1:24" x14ac:dyDescent="0.2">
      <c r="A50" s="39">
        <f>Inndata!A49</f>
        <v>0</v>
      </c>
      <c r="B50" s="39">
        <f>Inndata!B49</f>
        <v>0</v>
      </c>
      <c r="C50" s="39">
        <f>Inndata!C49</f>
        <v>0</v>
      </c>
      <c r="D50" s="119">
        <f t="array" ref="D50">SUM(IFERROR(E50:N50,0))+SUM(IFERROR(P50:T50,0))</f>
        <v>0</v>
      </c>
      <c r="E50" s="36">
        <f>Inndata!D49*IF(Inndata!N49="Ja",0.2,1)</f>
        <v>0</v>
      </c>
      <c r="F50" s="36">
        <f>Inndata!E49</f>
        <v>0</v>
      </c>
      <c r="G50" s="37">
        <f>Inndata!D49*Inndata!J49</f>
        <v>0</v>
      </c>
      <c r="H50" s="37">
        <f>Inndata!E49*Inndata!J49</f>
        <v>0</v>
      </c>
      <c r="I50" s="130" t="str">
        <f>IF(E50=0,"",(IF(FutureBuiltZERO!D$26="",1-FutureBuiltZERO!D$28,1-FutureBuiltZERO!D$26)*Inndata!F49*Inndata!J49*Inndata!K49*FutureBuiltZERO!$V$10))</f>
        <v/>
      </c>
      <c r="J50" s="130" t="str">
        <f>IF(E50=0,"",(IF(FutureBuiltZERO!D$26="",1-FutureBuiltZERO!D$28,1-FutureBuiltZERO!D$26)*Inndata!F49*Inndata!J49*Inndata!L49*FutureBuiltZERO!$V$11))</f>
        <v/>
      </c>
      <c r="K50" s="231" t="e">
        <f>Inndata!H49*Inndata!D49*(1+Inndata!J49)*IF(Inndata!P49="Ja",FutureBuiltZERO!$W$7,FutureBuiltZERO!$W$6)</f>
        <v>#VALUE!</v>
      </c>
      <c r="L50" s="37" t="e">
        <f>Inndata!H49*Inndata!E49*(1+Inndata!J49)*FutureBuiltZERO!$W$6</f>
        <v>#VALUE!</v>
      </c>
      <c r="M50" s="129" t="e">
        <f>Inndata!I49*(IF(Inndata!O49="Ja",0,1)+Inndata!J49)*Inndata!K49*FutureBuiltZERO!$W$10*FutureBuiltZERO!D$29</f>
        <v>#VALUE!</v>
      </c>
      <c r="N50" s="129" t="e">
        <f>Inndata!I49*(IF(Inndata!O49="Ja",0,1)+Inndata!J49)*Inndata!L49*FutureBuiltZERO!$W$11*FutureBuiltZERO!D$29</f>
        <v>#VALUE!</v>
      </c>
      <c r="O50" s="38" t="e">
        <f>Inndata!K49*(Inndata!F49*FutureBuiltZERO!$V$9+Inndata!I49*FutureBuiltZERO!$W$9)</f>
        <v>#VALUE!</v>
      </c>
      <c r="P50" s="129" t="e">
        <f>IF(SUM((E50+K50*(1-Inndata!J49)),(M50*(1-Inndata!J49)+R50),O50)&lt;0,-SUM(0.75*(E50+K50*(1-Inndata!J49)),(M50*(1-Inndata!J49)+R50)),O50)</f>
        <v>#VALUE!</v>
      </c>
      <c r="Q50" s="37">
        <f>Inndata!F49*Inndata!M49*FutureBuiltZERO!$W$8</f>
        <v>0</v>
      </c>
      <c r="R50" s="233" t="str">
        <f>IF(E50=0,"",Inndata!F49*Inndata!K49*FutureBuiltZERO!$X$10*IF(Inndata!O49="Ja",0,1)*FutureBuiltZERO!D$30)</f>
        <v/>
      </c>
      <c r="S50" s="129" t="str">
        <f>IF(E50=0,"",Inndata!F49*Inndata!L49*FutureBuiltZERO!$X$11*IF(Inndata!O49="Ja",0,1)*FutureBuiltZERO!D$30)</f>
        <v/>
      </c>
      <c r="T50" s="37">
        <f>IF(Inndata!O49="Ja",-0.1*Inndata!D49,0)</f>
        <v>0</v>
      </c>
      <c r="W50" s="133" t="str">
        <f t="shared" si="0"/>
        <v/>
      </c>
      <c r="X50" s="37" t="e">
        <f>(Inndata!D49+Inndata!E49)*Inndata!H49*(1+Inndata!J49)</f>
        <v>#VALUE!</v>
      </c>
    </row>
    <row r="51" spans="1:24" x14ac:dyDescent="0.2">
      <c r="A51" s="39">
        <f>Inndata!A50</f>
        <v>0</v>
      </c>
      <c r="B51" s="39">
        <f>Inndata!B50</f>
        <v>0</v>
      </c>
      <c r="C51" s="39">
        <f>Inndata!C50</f>
        <v>0</v>
      </c>
      <c r="D51" s="119">
        <f t="array" ref="D51">SUM(IFERROR(E51:N51,0))+SUM(IFERROR(P51:T51,0))</f>
        <v>0</v>
      </c>
      <c r="E51" s="36">
        <f>Inndata!D50*IF(Inndata!N50="Ja",0.2,1)</f>
        <v>0</v>
      </c>
      <c r="F51" s="36">
        <f>Inndata!E50</f>
        <v>0</v>
      </c>
      <c r="G51" s="37">
        <f>Inndata!D50*Inndata!J50</f>
        <v>0</v>
      </c>
      <c r="H51" s="37">
        <f>Inndata!E50*Inndata!J50</f>
        <v>0</v>
      </c>
      <c r="I51" s="130" t="str">
        <f>IF(E51=0,"",(IF(FutureBuiltZERO!D$26="",1-FutureBuiltZERO!D$28,1-FutureBuiltZERO!D$26)*Inndata!F50*Inndata!J50*Inndata!K50*FutureBuiltZERO!$V$10))</f>
        <v/>
      </c>
      <c r="J51" s="130" t="str">
        <f>IF(E51=0,"",(IF(FutureBuiltZERO!D$26="",1-FutureBuiltZERO!D$28,1-FutureBuiltZERO!D$26)*Inndata!F50*Inndata!J50*Inndata!L50*FutureBuiltZERO!$V$11))</f>
        <v/>
      </c>
      <c r="K51" s="231" t="e">
        <f>Inndata!H50*Inndata!D50*(1+Inndata!J50)*IF(Inndata!P50="Ja",FutureBuiltZERO!$W$7,FutureBuiltZERO!$W$6)</f>
        <v>#VALUE!</v>
      </c>
      <c r="L51" s="37" t="e">
        <f>Inndata!H50*Inndata!E50*(1+Inndata!J50)*FutureBuiltZERO!$W$6</f>
        <v>#VALUE!</v>
      </c>
      <c r="M51" s="129" t="e">
        <f>Inndata!I50*(IF(Inndata!O50="Ja",0,1)+Inndata!J50)*Inndata!K50*FutureBuiltZERO!$W$10*FutureBuiltZERO!D$29</f>
        <v>#VALUE!</v>
      </c>
      <c r="N51" s="129" t="e">
        <f>Inndata!I50*(IF(Inndata!O50="Ja",0,1)+Inndata!J50)*Inndata!L50*FutureBuiltZERO!$W$11*FutureBuiltZERO!D$29</f>
        <v>#VALUE!</v>
      </c>
      <c r="O51" s="38" t="e">
        <f>Inndata!K50*(Inndata!F50*FutureBuiltZERO!$V$9+Inndata!I50*FutureBuiltZERO!$W$9)</f>
        <v>#VALUE!</v>
      </c>
      <c r="P51" s="129" t="e">
        <f>IF(SUM((E51+K51*(1-Inndata!J50)),(M51*(1-Inndata!J50)+R51),O51)&lt;0,-SUM(0.75*(E51+K51*(1-Inndata!J50)),(M51*(1-Inndata!J50)+R51)),O51)</f>
        <v>#VALUE!</v>
      </c>
      <c r="Q51" s="37">
        <f>Inndata!F50*Inndata!M50*FutureBuiltZERO!$W$8</f>
        <v>0</v>
      </c>
      <c r="R51" s="233" t="str">
        <f>IF(E51=0,"",Inndata!F50*Inndata!K50*FutureBuiltZERO!$X$10*IF(Inndata!O50="Ja",0,1)*FutureBuiltZERO!D$30)</f>
        <v/>
      </c>
      <c r="S51" s="129" t="str">
        <f>IF(E51=0,"",Inndata!F50*Inndata!L50*FutureBuiltZERO!$X$11*IF(Inndata!O50="Ja",0,1)*FutureBuiltZERO!D$30)</f>
        <v/>
      </c>
      <c r="T51" s="37">
        <f>IF(Inndata!O50="Ja",-0.1*Inndata!D50,0)</f>
        <v>0</v>
      </c>
      <c r="W51" s="133" t="str">
        <f t="shared" si="0"/>
        <v/>
      </c>
      <c r="X51" s="37" t="e">
        <f>(Inndata!D50+Inndata!E50)*Inndata!H50*(1+Inndata!J50)</f>
        <v>#VALUE!</v>
      </c>
    </row>
    <row r="52" spans="1:24" x14ac:dyDescent="0.2">
      <c r="A52" s="39">
        <f>Inndata!A51</f>
        <v>0</v>
      </c>
      <c r="B52" s="39">
        <f>Inndata!B51</f>
        <v>0</v>
      </c>
      <c r="C52" s="39">
        <f>Inndata!C51</f>
        <v>0</v>
      </c>
      <c r="D52" s="119">
        <f t="array" ref="D52">SUM(IFERROR(E52:N52,0))+SUM(IFERROR(P52:T52,0))</f>
        <v>0</v>
      </c>
      <c r="E52" s="36">
        <f>Inndata!D51*IF(Inndata!N51="Ja",0.2,1)</f>
        <v>0</v>
      </c>
      <c r="F52" s="36">
        <f>Inndata!E51</f>
        <v>0</v>
      </c>
      <c r="G52" s="37">
        <f>Inndata!D51*Inndata!J51</f>
        <v>0</v>
      </c>
      <c r="H52" s="37">
        <f>Inndata!E51*Inndata!J51</f>
        <v>0</v>
      </c>
      <c r="I52" s="130" t="str">
        <f>IF(E52=0,"",(IF(FutureBuiltZERO!D$26="",1-FutureBuiltZERO!D$28,1-FutureBuiltZERO!D$26)*Inndata!F51*Inndata!J51*Inndata!K51*FutureBuiltZERO!$V$10))</f>
        <v/>
      </c>
      <c r="J52" s="130" t="str">
        <f>IF(E52=0,"",(IF(FutureBuiltZERO!D$26="",1-FutureBuiltZERO!D$28,1-FutureBuiltZERO!D$26)*Inndata!F51*Inndata!J51*Inndata!L51*FutureBuiltZERO!$V$11))</f>
        <v/>
      </c>
      <c r="K52" s="231" t="e">
        <f>Inndata!H51*Inndata!D51*(1+Inndata!J51)*IF(Inndata!P51="Ja",FutureBuiltZERO!$W$7,FutureBuiltZERO!$W$6)</f>
        <v>#VALUE!</v>
      </c>
      <c r="L52" s="37" t="e">
        <f>Inndata!H51*Inndata!E51*(1+Inndata!J51)*FutureBuiltZERO!$W$6</f>
        <v>#VALUE!</v>
      </c>
      <c r="M52" s="129" t="e">
        <f>Inndata!I51*(IF(Inndata!O51="Ja",0,1)+Inndata!J51)*Inndata!K51*FutureBuiltZERO!$W$10*FutureBuiltZERO!D$29</f>
        <v>#VALUE!</v>
      </c>
      <c r="N52" s="129" t="e">
        <f>Inndata!I51*(IF(Inndata!O51="Ja",0,1)+Inndata!J51)*Inndata!L51*FutureBuiltZERO!$W$11*FutureBuiltZERO!D$29</f>
        <v>#VALUE!</v>
      </c>
      <c r="O52" s="38" t="e">
        <f>Inndata!K51*(Inndata!F51*FutureBuiltZERO!$V$9+Inndata!I51*FutureBuiltZERO!$W$9)</f>
        <v>#VALUE!</v>
      </c>
      <c r="P52" s="129" t="e">
        <f>IF(SUM((E52+K52*(1-Inndata!J51)),(M52*(1-Inndata!J51)+R52),O52)&lt;0,-SUM(0.75*(E52+K52*(1-Inndata!J51)),(M52*(1-Inndata!J51)+R52)),O52)</f>
        <v>#VALUE!</v>
      </c>
      <c r="Q52" s="37">
        <f>Inndata!F51*Inndata!M51*FutureBuiltZERO!$W$8</f>
        <v>0</v>
      </c>
      <c r="R52" s="233" t="str">
        <f>IF(E52=0,"",Inndata!F51*Inndata!K51*FutureBuiltZERO!$X$10*IF(Inndata!O51="Ja",0,1)*FutureBuiltZERO!D$30)</f>
        <v/>
      </c>
      <c r="S52" s="129" t="str">
        <f>IF(E52=0,"",Inndata!F51*Inndata!L51*FutureBuiltZERO!$X$11*IF(Inndata!O51="Ja",0,1)*FutureBuiltZERO!D$30)</f>
        <v/>
      </c>
      <c r="T52" s="37">
        <f>IF(Inndata!O51="Ja",-0.1*Inndata!D51,0)</f>
        <v>0</v>
      </c>
      <c r="W52" s="133" t="str">
        <f t="shared" si="0"/>
        <v/>
      </c>
      <c r="X52" s="37" t="e">
        <f>(Inndata!D51+Inndata!E51)*Inndata!H51*(1+Inndata!J51)</f>
        <v>#VALUE!</v>
      </c>
    </row>
    <row r="53" spans="1:24" x14ac:dyDescent="0.2">
      <c r="A53" s="39">
        <f>Inndata!A52</f>
        <v>0</v>
      </c>
      <c r="B53" s="39">
        <f>Inndata!B52</f>
        <v>0</v>
      </c>
      <c r="C53" s="39">
        <f>Inndata!C52</f>
        <v>0</v>
      </c>
      <c r="D53" s="119">
        <f t="array" ref="D53">SUM(IFERROR(E53:N53,0))+SUM(IFERROR(P53:T53,0))</f>
        <v>0</v>
      </c>
      <c r="E53" s="36">
        <f>Inndata!D52*IF(Inndata!N52="Ja",0.2,1)</f>
        <v>0</v>
      </c>
      <c r="F53" s="36">
        <f>Inndata!E52</f>
        <v>0</v>
      </c>
      <c r="G53" s="37">
        <f>Inndata!D52*Inndata!J52</f>
        <v>0</v>
      </c>
      <c r="H53" s="37">
        <f>Inndata!E52*Inndata!J52</f>
        <v>0</v>
      </c>
      <c r="I53" s="130" t="str">
        <f>IF(E53=0,"",(IF(FutureBuiltZERO!D$26="",1-FutureBuiltZERO!D$28,1-FutureBuiltZERO!D$26)*Inndata!F52*Inndata!J52*Inndata!K52*FutureBuiltZERO!$V$10))</f>
        <v/>
      </c>
      <c r="J53" s="130" t="str">
        <f>IF(E53=0,"",(IF(FutureBuiltZERO!D$26="",1-FutureBuiltZERO!D$28,1-FutureBuiltZERO!D$26)*Inndata!F52*Inndata!J52*Inndata!L52*FutureBuiltZERO!$V$11))</f>
        <v/>
      </c>
      <c r="K53" s="231" t="e">
        <f>Inndata!H52*Inndata!D52*(1+Inndata!J52)*IF(Inndata!P52="Ja",FutureBuiltZERO!$W$7,FutureBuiltZERO!$W$6)</f>
        <v>#VALUE!</v>
      </c>
      <c r="L53" s="37" t="e">
        <f>Inndata!H52*Inndata!E52*(1+Inndata!J52)*FutureBuiltZERO!$W$6</f>
        <v>#VALUE!</v>
      </c>
      <c r="M53" s="129" t="e">
        <f>Inndata!I52*(IF(Inndata!O52="Ja",0,1)+Inndata!J52)*Inndata!K52*FutureBuiltZERO!$W$10*FutureBuiltZERO!D$29</f>
        <v>#VALUE!</v>
      </c>
      <c r="N53" s="129" t="e">
        <f>Inndata!I52*(IF(Inndata!O52="Ja",0,1)+Inndata!J52)*Inndata!L52*FutureBuiltZERO!$W$11*FutureBuiltZERO!D$29</f>
        <v>#VALUE!</v>
      </c>
      <c r="O53" s="38" t="e">
        <f>Inndata!K52*(Inndata!F52*FutureBuiltZERO!$V$9+Inndata!I52*FutureBuiltZERO!$W$9)</f>
        <v>#VALUE!</v>
      </c>
      <c r="P53" s="129" t="e">
        <f>IF(SUM((E53+K53*(1-Inndata!J52)),(M53*(1-Inndata!J52)+R53),O53)&lt;0,-SUM(0.75*(E53+K53*(1-Inndata!J52)),(M53*(1-Inndata!J52)+R53)),O53)</f>
        <v>#VALUE!</v>
      </c>
      <c r="Q53" s="37">
        <f>Inndata!F52*Inndata!M52*FutureBuiltZERO!$W$8</f>
        <v>0</v>
      </c>
      <c r="R53" s="233" t="str">
        <f>IF(E53=0,"",Inndata!F52*Inndata!K52*FutureBuiltZERO!$X$10*IF(Inndata!O52="Ja",0,1)*FutureBuiltZERO!D$30)</f>
        <v/>
      </c>
      <c r="S53" s="129" t="str">
        <f>IF(E53=0,"",Inndata!F52*Inndata!L52*FutureBuiltZERO!$X$11*IF(Inndata!O52="Ja",0,1)*FutureBuiltZERO!D$30)</f>
        <v/>
      </c>
      <c r="T53" s="37">
        <f>IF(Inndata!O52="Ja",-0.1*Inndata!D52,0)</f>
        <v>0</v>
      </c>
      <c r="W53" s="133" t="str">
        <f t="shared" si="0"/>
        <v/>
      </c>
      <c r="X53" s="37" t="e">
        <f>(Inndata!D52+Inndata!E52)*Inndata!H52*(1+Inndata!J52)</f>
        <v>#VALUE!</v>
      </c>
    </row>
    <row r="54" spans="1:24" x14ac:dyDescent="0.2">
      <c r="A54" s="39">
        <f>Inndata!A53</f>
        <v>0</v>
      </c>
      <c r="B54" s="39">
        <f>Inndata!B53</f>
        <v>0</v>
      </c>
      <c r="C54" s="39">
        <f>Inndata!C53</f>
        <v>0</v>
      </c>
      <c r="D54" s="119">
        <f t="array" ref="D54">SUM(IFERROR(E54:N54,0))+SUM(IFERROR(P54:T54,0))</f>
        <v>0</v>
      </c>
      <c r="E54" s="36">
        <f>Inndata!D53*IF(Inndata!N53="Ja",0.2,1)</f>
        <v>0</v>
      </c>
      <c r="F54" s="36">
        <f>Inndata!E53</f>
        <v>0</v>
      </c>
      <c r="G54" s="37">
        <f>Inndata!D53*Inndata!J53</f>
        <v>0</v>
      </c>
      <c r="H54" s="37">
        <f>Inndata!E53*Inndata!J53</f>
        <v>0</v>
      </c>
      <c r="I54" s="130" t="str">
        <f>IF(E54=0,"",(IF(FutureBuiltZERO!D$26="",1-FutureBuiltZERO!D$28,1-FutureBuiltZERO!D$26)*Inndata!F53*Inndata!J53*Inndata!K53*FutureBuiltZERO!$V$10))</f>
        <v/>
      </c>
      <c r="J54" s="130" t="str">
        <f>IF(E54=0,"",(IF(FutureBuiltZERO!D$26="",1-FutureBuiltZERO!D$28,1-FutureBuiltZERO!D$26)*Inndata!F53*Inndata!J53*Inndata!L53*FutureBuiltZERO!$V$11))</f>
        <v/>
      </c>
      <c r="K54" s="231" t="e">
        <f>Inndata!H53*Inndata!D53*(1+Inndata!J53)*IF(Inndata!P53="Ja",FutureBuiltZERO!$W$7,FutureBuiltZERO!$W$6)</f>
        <v>#VALUE!</v>
      </c>
      <c r="L54" s="37" t="e">
        <f>Inndata!H53*Inndata!E53*(1+Inndata!J53)*FutureBuiltZERO!$W$6</f>
        <v>#VALUE!</v>
      </c>
      <c r="M54" s="129" t="e">
        <f>Inndata!I53*(IF(Inndata!O53="Ja",0,1)+Inndata!J53)*Inndata!K53*FutureBuiltZERO!$W$10*FutureBuiltZERO!D$29</f>
        <v>#VALUE!</v>
      </c>
      <c r="N54" s="129" t="e">
        <f>Inndata!I53*(IF(Inndata!O53="Ja",0,1)+Inndata!J53)*Inndata!L53*FutureBuiltZERO!$W$11*FutureBuiltZERO!D$29</f>
        <v>#VALUE!</v>
      </c>
      <c r="O54" s="38" t="e">
        <f>Inndata!K53*(Inndata!F53*FutureBuiltZERO!$V$9+Inndata!I53*FutureBuiltZERO!$W$9)</f>
        <v>#VALUE!</v>
      </c>
      <c r="P54" s="129" t="e">
        <f>IF(SUM((E54+K54*(1-Inndata!J53)),(M54*(1-Inndata!J53)+R54),O54)&lt;0,-SUM(0.75*(E54+K54*(1-Inndata!J53)),(M54*(1-Inndata!J53)+R54)),O54)</f>
        <v>#VALUE!</v>
      </c>
      <c r="Q54" s="37">
        <f>Inndata!F53*Inndata!M53*FutureBuiltZERO!$W$8</f>
        <v>0</v>
      </c>
      <c r="R54" s="233" t="str">
        <f>IF(E54=0,"",Inndata!F53*Inndata!K53*FutureBuiltZERO!$X$10*IF(Inndata!O53="Ja",0,1)*FutureBuiltZERO!D$30)</f>
        <v/>
      </c>
      <c r="S54" s="129" t="str">
        <f>IF(E54=0,"",Inndata!F53*Inndata!L53*FutureBuiltZERO!$X$11*IF(Inndata!O53="Ja",0,1)*FutureBuiltZERO!D$30)</f>
        <v/>
      </c>
      <c r="T54" s="37">
        <f>IF(Inndata!O53="Ja",-0.1*Inndata!D53,0)</f>
        <v>0</v>
      </c>
      <c r="W54" s="133" t="str">
        <f t="shared" si="0"/>
        <v/>
      </c>
      <c r="X54" s="37" t="e">
        <f>(Inndata!D53+Inndata!E53)*Inndata!H53*(1+Inndata!J53)</f>
        <v>#VALUE!</v>
      </c>
    </row>
    <row r="55" spans="1:24" x14ac:dyDescent="0.2">
      <c r="A55" s="39">
        <f>Inndata!A54</f>
        <v>0</v>
      </c>
      <c r="B55" s="39">
        <f>Inndata!B54</f>
        <v>0</v>
      </c>
      <c r="C55" s="39">
        <f>Inndata!C54</f>
        <v>0</v>
      </c>
      <c r="D55" s="119">
        <f t="array" ref="D55">SUM(IFERROR(E55:N55,0))+SUM(IFERROR(P55:T55,0))</f>
        <v>0</v>
      </c>
      <c r="E55" s="36">
        <f>Inndata!D54*IF(Inndata!N54="Ja",0.2,1)</f>
        <v>0</v>
      </c>
      <c r="F55" s="36">
        <f>Inndata!E54</f>
        <v>0</v>
      </c>
      <c r="G55" s="37">
        <f>Inndata!D54*Inndata!J54</f>
        <v>0</v>
      </c>
      <c r="H55" s="37">
        <f>Inndata!E54*Inndata!J54</f>
        <v>0</v>
      </c>
      <c r="I55" s="130" t="str">
        <f>IF(E55=0,"",(IF(FutureBuiltZERO!D$26="",1-FutureBuiltZERO!D$28,1-FutureBuiltZERO!D$26)*Inndata!F54*Inndata!J54*Inndata!K54*FutureBuiltZERO!$V$10))</f>
        <v/>
      </c>
      <c r="J55" s="130" t="str">
        <f>IF(E55=0,"",(IF(FutureBuiltZERO!D$26="",1-FutureBuiltZERO!D$28,1-FutureBuiltZERO!D$26)*Inndata!F54*Inndata!J54*Inndata!L54*FutureBuiltZERO!$V$11))</f>
        <v/>
      </c>
      <c r="K55" s="231" t="e">
        <f>Inndata!H54*Inndata!D54*(1+Inndata!J54)*IF(Inndata!P54="Ja",FutureBuiltZERO!$W$7,FutureBuiltZERO!$W$6)</f>
        <v>#VALUE!</v>
      </c>
      <c r="L55" s="37" t="e">
        <f>Inndata!H54*Inndata!E54*(1+Inndata!J54)*FutureBuiltZERO!$W$6</f>
        <v>#VALUE!</v>
      </c>
      <c r="M55" s="129" t="e">
        <f>Inndata!I54*(IF(Inndata!O54="Ja",0,1)+Inndata!J54)*Inndata!K54*FutureBuiltZERO!$W$10*FutureBuiltZERO!D$29</f>
        <v>#VALUE!</v>
      </c>
      <c r="N55" s="129" t="e">
        <f>Inndata!I54*(IF(Inndata!O54="Ja",0,1)+Inndata!J54)*Inndata!L54*FutureBuiltZERO!$W$11*FutureBuiltZERO!D$29</f>
        <v>#VALUE!</v>
      </c>
      <c r="O55" s="38" t="e">
        <f>Inndata!K54*(Inndata!F54*FutureBuiltZERO!$V$9+Inndata!I54*FutureBuiltZERO!$W$9)</f>
        <v>#VALUE!</v>
      </c>
      <c r="P55" s="129" t="e">
        <f>IF(SUM((E55+K55*(1-Inndata!J54)),(M55*(1-Inndata!J54)+R55),O55)&lt;0,-SUM(0.75*(E55+K55*(1-Inndata!J54)),(M55*(1-Inndata!J54)+R55)),O55)</f>
        <v>#VALUE!</v>
      </c>
      <c r="Q55" s="37">
        <f>Inndata!F54*Inndata!M54*FutureBuiltZERO!$W$8</f>
        <v>0</v>
      </c>
      <c r="R55" s="233" t="str">
        <f>IF(E55=0,"",Inndata!F54*Inndata!K54*FutureBuiltZERO!$X$10*IF(Inndata!O54="Ja",0,1)*FutureBuiltZERO!D$30)</f>
        <v/>
      </c>
      <c r="S55" s="129" t="str">
        <f>IF(E55=0,"",Inndata!F54*Inndata!L54*FutureBuiltZERO!$X$11*IF(Inndata!O54="Ja",0,1)*FutureBuiltZERO!D$30)</f>
        <v/>
      </c>
      <c r="T55" s="37">
        <f>IF(Inndata!O54="Ja",-0.1*Inndata!D54,0)</f>
        <v>0</v>
      </c>
      <c r="W55" s="133" t="str">
        <f t="shared" si="0"/>
        <v/>
      </c>
      <c r="X55" s="37" t="e">
        <f>(Inndata!D54+Inndata!E54)*Inndata!H54*(1+Inndata!J54)</f>
        <v>#VALUE!</v>
      </c>
    </row>
    <row r="56" spans="1:24" x14ac:dyDescent="0.2">
      <c r="A56" s="39">
        <f>Inndata!A55</f>
        <v>0</v>
      </c>
      <c r="B56" s="39">
        <f>Inndata!B55</f>
        <v>0</v>
      </c>
      <c r="C56" s="39">
        <f>Inndata!C55</f>
        <v>0</v>
      </c>
      <c r="D56" s="119">
        <f t="array" ref="D56">SUM(IFERROR(E56:N56,0))+SUM(IFERROR(P56:T56,0))</f>
        <v>0</v>
      </c>
      <c r="E56" s="36">
        <f>Inndata!D55*IF(Inndata!N55="Ja",0.2,1)</f>
        <v>0</v>
      </c>
      <c r="F56" s="36">
        <f>Inndata!E55</f>
        <v>0</v>
      </c>
      <c r="G56" s="37">
        <f>Inndata!D55*Inndata!J55</f>
        <v>0</v>
      </c>
      <c r="H56" s="37">
        <f>Inndata!E55*Inndata!J55</f>
        <v>0</v>
      </c>
      <c r="I56" s="130" t="str">
        <f>IF(E56=0,"",(IF(FutureBuiltZERO!D$26="",1-FutureBuiltZERO!D$28,1-FutureBuiltZERO!D$26)*Inndata!F55*Inndata!J55*Inndata!K55*FutureBuiltZERO!$V$10))</f>
        <v/>
      </c>
      <c r="J56" s="130" t="str">
        <f>IF(E56=0,"",(IF(FutureBuiltZERO!D$26="",1-FutureBuiltZERO!D$28,1-FutureBuiltZERO!D$26)*Inndata!F55*Inndata!J55*Inndata!L55*FutureBuiltZERO!$V$11))</f>
        <v/>
      </c>
      <c r="K56" s="231" t="e">
        <f>Inndata!H55*Inndata!D55*(1+Inndata!J55)*IF(Inndata!P55="Ja",FutureBuiltZERO!$W$7,FutureBuiltZERO!$W$6)</f>
        <v>#VALUE!</v>
      </c>
      <c r="L56" s="37" t="e">
        <f>Inndata!H55*Inndata!E55*(1+Inndata!J55)*FutureBuiltZERO!$W$6</f>
        <v>#VALUE!</v>
      </c>
      <c r="M56" s="129" t="e">
        <f>Inndata!I55*(IF(Inndata!O55="Ja",0,1)+Inndata!J55)*Inndata!K55*FutureBuiltZERO!$W$10*FutureBuiltZERO!D$29</f>
        <v>#VALUE!</v>
      </c>
      <c r="N56" s="129" t="e">
        <f>Inndata!I55*(IF(Inndata!O55="Ja",0,1)+Inndata!J55)*Inndata!L55*FutureBuiltZERO!$W$11*FutureBuiltZERO!D$29</f>
        <v>#VALUE!</v>
      </c>
      <c r="O56" s="38" t="e">
        <f>Inndata!K55*(Inndata!F55*FutureBuiltZERO!$V$9+Inndata!I55*FutureBuiltZERO!$W$9)</f>
        <v>#VALUE!</v>
      </c>
      <c r="P56" s="129" t="e">
        <f>IF(SUM((E56+K56*(1-Inndata!J55)),(M56*(1-Inndata!J55)+R56),O56)&lt;0,-SUM(0.75*(E56+K56*(1-Inndata!J55)),(M56*(1-Inndata!J55)+R56)),O56)</f>
        <v>#VALUE!</v>
      </c>
      <c r="Q56" s="37">
        <f>Inndata!F55*Inndata!M55*FutureBuiltZERO!$W$8</f>
        <v>0</v>
      </c>
      <c r="R56" s="233" t="str">
        <f>IF(E56=0,"",Inndata!F55*Inndata!K55*FutureBuiltZERO!$X$10*IF(Inndata!O55="Ja",0,1)*FutureBuiltZERO!D$30)</f>
        <v/>
      </c>
      <c r="S56" s="129" t="str">
        <f>IF(E56=0,"",Inndata!F55*Inndata!L55*FutureBuiltZERO!$X$11*IF(Inndata!O55="Ja",0,1)*FutureBuiltZERO!D$30)</f>
        <v/>
      </c>
      <c r="T56" s="37">
        <f>IF(Inndata!O55="Ja",-0.1*Inndata!D55,0)</f>
        <v>0</v>
      </c>
      <c r="W56" s="133" t="str">
        <f t="shared" si="0"/>
        <v/>
      </c>
      <c r="X56" s="37" t="e">
        <f>(Inndata!D55+Inndata!E55)*Inndata!H55*(1+Inndata!J55)</f>
        <v>#VALUE!</v>
      </c>
    </row>
    <row r="57" spans="1:24" x14ac:dyDescent="0.2">
      <c r="A57" s="39">
        <f>Inndata!A56</f>
        <v>0</v>
      </c>
      <c r="B57" s="39">
        <f>Inndata!B56</f>
        <v>0</v>
      </c>
      <c r="C57" s="39">
        <f>Inndata!C56</f>
        <v>0</v>
      </c>
      <c r="D57" s="119">
        <f t="array" ref="D57">SUM(IFERROR(E57:N57,0))+SUM(IFERROR(P57:T57,0))</f>
        <v>0</v>
      </c>
      <c r="E57" s="36">
        <f>Inndata!D56*IF(Inndata!N56="Ja",0.2,1)</f>
        <v>0</v>
      </c>
      <c r="F57" s="36">
        <f>Inndata!E56</f>
        <v>0</v>
      </c>
      <c r="G57" s="37">
        <f>Inndata!D56*Inndata!J56</f>
        <v>0</v>
      </c>
      <c r="H57" s="37">
        <f>Inndata!E56*Inndata!J56</f>
        <v>0</v>
      </c>
      <c r="I57" s="130" t="str">
        <f>IF(E57=0,"",(IF(FutureBuiltZERO!D$26="",1-FutureBuiltZERO!D$28,1-FutureBuiltZERO!D$26)*Inndata!F56*Inndata!J56*Inndata!K56*FutureBuiltZERO!$V$10))</f>
        <v/>
      </c>
      <c r="J57" s="130" t="str">
        <f>IF(E57=0,"",(IF(FutureBuiltZERO!D$26="",1-FutureBuiltZERO!D$28,1-FutureBuiltZERO!D$26)*Inndata!F56*Inndata!J56*Inndata!L56*FutureBuiltZERO!$V$11))</f>
        <v/>
      </c>
      <c r="K57" s="231" t="e">
        <f>Inndata!H56*Inndata!D56*(1+Inndata!J56)*IF(Inndata!P56="Ja",FutureBuiltZERO!$W$7,FutureBuiltZERO!$W$6)</f>
        <v>#VALUE!</v>
      </c>
      <c r="L57" s="37" t="e">
        <f>Inndata!H56*Inndata!E56*(1+Inndata!J56)*FutureBuiltZERO!$W$6</f>
        <v>#VALUE!</v>
      </c>
      <c r="M57" s="129" t="e">
        <f>Inndata!I56*(IF(Inndata!O56="Ja",0,1)+Inndata!J56)*Inndata!K56*FutureBuiltZERO!$W$10*FutureBuiltZERO!D$29</f>
        <v>#VALUE!</v>
      </c>
      <c r="N57" s="129" t="e">
        <f>Inndata!I56*(IF(Inndata!O56="Ja",0,1)+Inndata!J56)*Inndata!L56*FutureBuiltZERO!$W$11*FutureBuiltZERO!D$29</f>
        <v>#VALUE!</v>
      </c>
      <c r="O57" s="38" t="e">
        <f>Inndata!K56*(Inndata!F56*FutureBuiltZERO!$V$9+Inndata!I56*FutureBuiltZERO!$W$9)</f>
        <v>#VALUE!</v>
      </c>
      <c r="P57" s="129" t="e">
        <f>IF(SUM((E57+K57*(1-Inndata!J56)),(M57*(1-Inndata!J56)+R57),O57)&lt;0,-SUM(0.75*(E57+K57*(1-Inndata!J56)),(M57*(1-Inndata!J56)+R57)),O57)</f>
        <v>#VALUE!</v>
      </c>
      <c r="Q57" s="37">
        <f>Inndata!F56*Inndata!M56*FutureBuiltZERO!$W$8</f>
        <v>0</v>
      </c>
      <c r="R57" s="233" t="str">
        <f>IF(E57=0,"",Inndata!F56*Inndata!K56*FutureBuiltZERO!$X$10*IF(Inndata!O56="Ja",0,1)*FutureBuiltZERO!D$30)</f>
        <v/>
      </c>
      <c r="S57" s="129" t="str">
        <f>IF(E57=0,"",Inndata!F56*Inndata!L56*FutureBuiltZERO!$X$11*IF(Inndata!O56="Ja",0,1)*FutureBuiltZERO!D$30)</f>
        <v/>
      </c>
      <c r="T57" s="37">
        <f>IF(Inndata!O56="Ja",-0.1*Inndata!D56,0)</f>
        <v>0</v>
      </c>
      <c r="W57" s="133" t="str">
        <f t="shared" si="0"/>
        <v/>
      </c>
      <c r="X57" s="37" t="e">
        <f>(Inndata!D56+Inndata!E56)*Inndata!H56*(1+Inndata!J56)</f>
        <v>#VALUE!</v>
      </c>
    </row>
    <row r="58" spans="1:24" x14ac:dyDescent="0.2">
      <c r="A58" s="39">
        <f>Inndata!A57</f>
        <v>0</v>
      </c>
      <c r="B58" s="39">
        <f>Inndata!B57</f>
        <v>0</v>
      </c>
      <c r="C58" s="39">
        <f>Inndata!C57</f>
        <v>0</v>
      </c>
      <c r="D58" s="119">
        <f t="array" ref="D58">SUM(IFERROR(E58:N58,0))+SUM(IFERROR(P58:T58,0))</f>
        <v>0</v>
      </c>
      <c r="E58" s="36">
        <f>Inndata!D57*IF(Inndata!N57="Ja",0.2,1)</f>
        <v>0</v>
      </c>
      <c r="F58" s="36">
        <f>Inndata!E57</f>
        <v>0</v>
      </c>
      <c r="G58" s="37">
        <f>Inndata!D57*Inndata!J57</f>
        <v>0</v>
      </c>
      <c r="H58" s="37">
        <f>Inndata!E57*Inndata!J57</f>
        <v>0</v>
      </c>
      <c r="I58" s="130" t="str">
        <f>IF(E58=0,"",(IF(FutureBuiltZERO!D$26="",1-FutureBuiltZERO!D$28,1-FutureBuiltZERO!D$26)*Inndata!F57*Inndata!J57*Inndata!K57*FutureBuiltZERO!$V$10))</f>
        <v/>
      </c>
      <c r="J58" s="130" t="str">
        <f>IF(E58=0,"",(IF(FutureBuiltZERO!D$26="",1-FutureBuiltZERO!D$28,1-FutureBuiltZERO!D$26)*Inndata!F57*Inndata!J57*Inndata!L57*FutureBuiltZERO!$V$11))</f>
        <v/>
      </c>
      <c r="K58" s="231" t="e">
        <f>Inndata!H57*Inndata!D57*(1+Inndata!J57)*IF(Inndata!P57="Ja",FutureBuiltZERO!$W$7,FutureBuiltZERO!$W$6)</f>
        <v>#VALUE!</v>
      </c>
      <c r="L58" s="37" t="e">
        <f>Inndata!H57*Inndata!E57*(1+Inndata!J57)*FutureBuiltZERO!$W$6</f>
        <v>#VALUE!</v>
      </c>
      <c r="M58" s="129" t="e">
        <f>Inndata!I57*(IF(Inndata!O57="Ja",0,1)+Inndata!J57)*Inndata!K57*FutureBuiltZERO!$W$10*FutureBuiltZERO!D$29</f>
        <v>#VALUE!</v>
      </c>
      <c r="N58" s="129" t="e">
        <f>Inndata!I57*(IF(Inndata!O57="Ja",0,1)+Inndata!J57)*Inndata!L57*FutureBuiltZERO!$W$11*FutureBuiltZERO!D$29</f>
        <v>#VALUE!</v>
      </c>
      <c r="O58" s="38" t="e">
        <f>Inndata!K57*(Inndata!F57*FutureBuiltZERO!$V$9+Inndata!I57*FutureBuiltZERO!$W$9)</f>
        <v>#VALUE!</v>
      </c>
      <c r="P58" s="129" t="e">
        <f>IF(SUM((E58+K58*(1-Inndata!J57)),(M58*(1-Inndata!J57)+R58),O58)&lt;0,-SUM(0.75*(E58+K58*(1-Inndata!J57)),(M58*(1-Inndata!J57)+R58)),O58)</f>
        <v>#VALUE!</v>
      </c>
      <c r="Q58" s="37">
        <f>Inndata!F57*Inndata!M57*FutureBuiltZERO!$W$8</f>
        <v>0</v>
      </c>
      <c r="R58" s="233" t="str">
        <f>IF(E58=0,"",Inndata!F57*Inndata!K57*FutureBuiltZERO!$X$10*IF(Inndata!O57="Ja",0,1)*FutureBuiltZERO!D$30)</f>
        <v/>
      </c>
      <c r="S58" s="129" t="str">
        <f>IF(E58=0,"",Inndata!F57*Inndata!L57*FutureBuiltZERO!$X$11*IF(Inndata!O57="Ja",0,1)*FutureBuiltZERO!D$30)</f>
        <v/>
      </c>
      <c r="T58" s="37">
        <f>IF(Inndata!O57="Ja",-0.1*Inndata!D57,0)</f>
        <v>0</v>
      </c>
      <c r="W58" s="133" t="str">
        <f t="shared" si="0"/>
        <v/>
      </c>
      <c r="X58" s="37" t="e">
        <f>(Inndata!D57+Inndata!E57)*Inndata!H57*(1+Inndata!J57)</f>
        <v>#VALUE!</v>
      </c>
    </row>
    <row r="59" spans="1:24" x14ac:dyDescent="0.2">
      <c r="A59" s="39">
        <f>Inndata!A58</f>
        <v>0</v>
      </c>
      <c r="B59" s="39">
        <f>Inndata!B58</f>
        <v>0</v>
      </c>
      <c r="C59" s="39">
        <f>Inndata!C58</f>
        <v>0</v>
      </c>
      <c r="D59" s="119">
        <f t="array" ref="D59">SUM(IFERROR(E59:N59,0))+SUM(IFERROR(P59:T59,0))</f>
        <v>0</v>
      </c>
      <c r="E59" s="36">
        <f>Inndata!D58*IF(Inndata!N58="Ja",0.2,1)</f>
        <v>0</v>
      </c>
      <c r="F59" s="36">
        <f>Inndata!E58</f>
        <v>0</v>
      </c>
      <c r="G59" s="37">
        <f>Inndata!D58*Inndata!J58</f>
        <v>0</v>
      </c>
      <c r="H59" s="37">
        <f>Inndata!E58*Inndata!J58</f>
        <v>0</v>
      </c>
      <c r="I59" s="130" t="str">
        <f>IF(E59=0,"",(IF(FutureBuiltZERO!D$26="",1-FutureBuiltZERO!D$28,1-FutureBuiltZERO!D$26)*Inndata!F58*Inndata!J58*Inndata!K58*FutureBuiltZERO!$V$10))</f>
        <v/>
      </c>
      <c r="J59" s="130" t="str">
        <f>IF(E59=0,"",(IF(FutureBuiltZERO!D$26="",1-FutureBuiltZERO!D$28,1-FutureBuiltZERO!D$26)*Inndata!F58*Inndata!J58*Inndata!L58*FutureBuiltZERO!$V$11))</f>
        <v/>
      </c>
      <c r="K59" s="231" t="e">
        <f>Inndata!H58*Inndata!D58*(1+Inndata!J58)*IF(Inndata!P58="Ja",FutureBuiltZERO!$W$7,FutureBuiltZERO!$W$6)</f>
        <v>#VALUE!</v>
      </c>
      <c r="L59" s="37" t="e">
        <f>Inndata!H58*Inndata!E58*(1+Inndata!J58)*FutureBuiltZERO!$W$6</f>
        <v>#VALUE!</v>
      </c>
      <c r="M59" s="129" t="e">
        <f>Inndata!I58*(IF(Inndata!O58="Ja",0,1)+Inndata!J58)*Inndata!K58*FutureBuiltZERO!$W$10*FutureBuiltZERO!D$29</f>
        <v>#VALUE!</v>
      </c>
      <c r="N59" s="129" t="e">
        <f>Inndata!I58*(IF(Inndata!O58="Ja",0,1)+Inndata!J58)*Inndata!L58*FutureBuiltZERO!$W$11*FutureBuiltZERO!D$29</f>
        <v>#VALUE!</v>
      </c>
      <c r="O59" s="38" t="e">
        <f>Inndata!K58*(Inndata!F58*FutureBuiltZERO!$V$9+Inndata!I58*FutureBuiltZERO!$W$9)</f>
        <v>#VALUE!</v>
      </c>
      <c r="P59" s="129" t="e">
        <f>IF(SUM((E59+K59*(1-Inndata!J58)),(M59*(1-Inndata!J58)+R59),O59)&lt;0,-SUM(0.75*(E59+K59*(1-Inndata!J58)),(M59*(1-Inndata!J58)+R59)),O59)</f>
        <v>#VALUE!</v>
      </c>
      <c r="Q59" s="37">
        <f>Inndata!F58*Inndata!M58*FutureBuiltZERO!$W$8</f>
        <v>0</v>
      </c>
      <c r="R59" s="233" t="str">
        <f>IF(E59=0,"",Inndata!F58*Inndata!K58*FutureBuiltZERO!$X$10*IF(Inndata!O58="Ja",0,1)*FutureBuiltZERO!D$30)</f>
        <v/>
      </c>
      <c r="S59" s="129" t="str">
        <f>IF(E59=0,"",Inndata!F58*Inndata!L58*FutureBuiltZERO!$X$11*IF(Inndata!O58="Ja",0,1)*FutureBuiltZERO!D$30)</f>
        <v/>
      </c>
      <c r="T59" s="37">
        <f>IF(Inndata!O58="Ja",-0.1*Inndata!D58,0)</f>
        <v>0</v>
      </c>
      <c r="W59" s="133" t="str">
        <f t="shared" si="0"/>
        <v/>
      </c>
      <c r="X59" s="37" t="e">
        <f>(Inndata!D58+Inndata!E58)*Inndata!H58*(1+Inndata!J58)</f>
        <v>#VALUE!</v>
      </c>
    </row>
    <row r="60" spans="1:24" x14ac:dyDescent="0.2">
      <c r="A60" s="39">
        <f>Inndata!A59</f>
        <v>0</v>
      </c>
      <c r="B60" s="39">
        <f>Inndata!B59</f>
        <v>0</v>
      </c>
      <c r="C60" s="39">
        <f>Inndata!C59</f>
        <v>0</v>
      </c>
      <c r="D60" s="119">
        <f t="array" ref="D60">SUM(IFERROR(E60:N60,0))+SUM(IFERROR(P60:T60,0))</f>
        <v>0</v>
      </c>
      <c r="E60" s="36">
        <f>Inndata!D59*IF(Inndata!N59="Ja",0.2,1)</f>
        <v>0</v>
      </c>
      <c r="F60" s="36">
        <f>Inndata!E59</f>
        <v>0</v>
      </c>
      <c r="G60" s="37">
        <f>Inndata!D59*Inndata!J59</f>
        <v>0</v>
      </c>
      <c r="H60" s="37">
        <f>Inndata!E59*Inndata!J59</f>
        <v>0</v>
      </c>
      <c r="I60" s="130" t="str">
        <f>IF(E60=0,"",(IF(FutureBuiltZERO!D$26="",1-FutureBuiltZERO!D$28,1-FutureBuiltZERO!D$26)*Inndata!F59*Inndata!J59*Inndata!K59*FutureBuiltZERO!$V$10))</f>
        <v/>
      </c>
      <c r="J60" s="130" t="str">
        <f>IF(E60=0,"",(IF(FutureBuiltZERO!D$26="",1-FutureBuiltZERO!D$28,1-FutureBuiltZERO!D$26)*Inndata!F59*Inndata!J59*Inndata!L59*FutureBuiltZERO!$V$11))</f>
        <v/>
      </c>
      <c r="K60" s="231" t="e">
        <f>Inndata!H59*Inndata!D59*(1+Inndata!J59)*IF(Inndata!P59="Ja",FutureBuiltZERO!$W$7,FutureBuiltZERO!$W$6)</f>
        <v>#VALUE!</v>
      </c>
      <c r="L60" s="37" t="e">
        <f>Inndata!H59*Inndata!E59*(1+Inndata!J59)*FutureBuiltZERO!$W$6</f>
        <v>#VALUE!</v>
      </c>
      <c r="M60" s="129" t="e">
        <f>Inndata!I59*(IF(Inndata!O59="Ja",0,1)+Inndata!J59)*Inndata!K59*FutureBuiltZERO!$W$10*FutureBuiltZERO!D$29</f>
        <v>#VALUE!</v>
      </c>
      <c r="N60" s="129" t="e">
        <f>Inndata!I59*(IF(Inndata!O59="Ja",0,1)+Inndata!J59)*Inndata!L59*FutureBuiltZERO!$W$11*FutureBuiltZERO!D$29</f>
        <v>#VALUE!</v>
      </c>
      <c r="O60" s="38" t="e">
        <f>Inndata!K59*(Inndata!F59*FutureBuiltZERO!$V$9+Inndata!I59*FutureBuiltZERO!$W$9)</f>
        <v>#VALUE!</v>
      </c>
      <c r="P60" s="129" t="e">
        <f>IF(SUM((E60+K60*(1-Inndata!J59)),(M60*(1-Inndata!J59)+R60),O60)&lt;0,-SUM(0.75*(E60+K60*(1-Inndata!J59)),(M60*(1-Inndata!J59)+R60)),O60)</f>
        <v>#VALUE!</v>
      </c>
      <c r="Q60" s="37">
        <f>Inndata!F59*Inndata!M59*FutureBuiltZERO!$W$8</f>
        <v>0</v>
      </c>
      <c r="R60" s="233" t="str">
        <f>IF(E60=0,"",Inndata!F59*Inndata!K59*FutureBuiltZERO!$X$10*IF(Inndata!O59="Ja",0,1)*FutureBuiltZERO!D$30)</f>
        <v/>
      </c>
      <c r="S60" s="129" t="str">
        <f>IF(E60=0,"",Inndata!F59*Inndata!L59*FutureBuiltZERO!$X$11*IF(Inndata!O59="Ja",0,1)*FutureBuiltZERO!D$30)</f>
        <v/>
      </c>
      <c r="T60" s="37">
        <f>IF(Inndata!O59="Ja",-0.1*Inndata!D59,0)</f>
        <v>0</v>
      </c>
      <c r="W60" s="133" t="str">
        <f t="shared" si="0"/>
        <v/>
      </c>
      <c r="X60" s="37" t="e">
        <f>(Inndata!D59+Inndata!E59)*Inndata!H59*(1+Inndata!J59)</f>
        <v>#VALUE!</v>
      </c>
    </row>
    <row r="61" spans="1:24" x14ac:dyDescent="0.2">
      <c r="A61" s="39">
        <f>Inndata!A60</f>
        <v>0</v>
      </c>
      <c r="B61" s="39">
        <f>Inndata!B60</f>
        <v>0</v>
      </c>
      <c r="C61" s="39">
        <f>Inndata!C60</f>
        <v>0</v>
      </c>
      <c r="D61" s="119">
        <f t="array" ref="D61">SUM(IFERROR(E61:N61,0))+SUM(IFERROR(P61:T61,0))</f>
        <v>0</v>
      </c>
      <c r="E61" s="36">
        <f>Inndata!D60*IF(Inndata!N60="Ja",0.2,1)</f>
        <v>0</v>
      </c>
      <c r="F61" s="36">
        <f>Inndata!E60</f>
        <v>0</v>
      </c>
      <c r="G61" s="37">
        <f>Inndata!D60*Inndata!J60</f>
        <v>0</v>
      </c>
      <c r="H61" s="37">
        <f>Inndata!E60*Inndata!J60</f>
        <v>0</v>
      </c>
      <c r="I61" s="130" t="str">
        <f>IF(E61=0,"",(IF(FutureBuiltZERO!D$26="",1-FutureBuiltZERO!D$28,1-FutureBuiltZERO!D$26)*Inndata!F60*Inndata!J60*Inndata!K60*FutureBuiltZERO!$V$10))</f>
        <v/>
      </c>
      <c r="J61" s="130" t="str">
        <f>IF(E61=0,"",(IF(FutureBuiltZERO!D$26="",1-FutureBuiltZERO!D$28,1-FutureBuiltZERO!D$26)*Inndata!F60*Inndata!J60*Inndata!L60*FutureBuiltZERO!$V$11))</f>
        <v/>
      </c>
      <c r="K61" s="231" t="e">
        <f>Inndata!H60*Inndata!D60*(1+Inndata!J60)*IF(Inndata!P60="Ja",FutureBuiltZERO!$W$7,FutureBuiltZERO!$W$6)</f>
        <v>#VALUE!</v>
      </c>
      <c r="L61" s="37" t="e">
        <f>Inndata!H60*Inndata!E60*(1+Inndata!J60)*FutureBuiltZERO!$W$6</f>
        <v>#VALUE!</v>
      </c>
      <c r="M61" s="129" t="e">
        <f>Inndata!I60*(IF(Inndata!O60="Ja",0,1)+Inndata!J60)*Inndata!K60*FutureBuiltZERO!$W$10*FutureBuiltZERO!D$29</f>
        <v>#VALUE!</v>
      </c>
      <c r="N61" s="129" t="e">
        <f>Inndata!I60*(IF(Inndata!O60="Ja",0,1)+Inndata!J60)*Inndata!L60*FutureBuiltZERO!$W$11*FutureBuiltZERO!D$29</f>
        <v>#VALUE!</v>
      </c>
      <c r="O61" s="38" t="e">
        <f>Inndata!K60*(Inndata!F60*FutureBuiltZERO!$V$9+Inndata!I60*FutureBuiltZERO!$W$9)</f>
        <v>#VALUE!</v>
      </c>
      <c r="P61" s="129" t="e">
        <f>IF(SUM((E61+K61*(1-Inndata!J60)),(M61*(1-Inndata!J60)+R61),O61)&lt;0,-SUM(0.75*(E61+K61*(1-Inndata!J60)),(M61*(1-Inndata!J60)+R61)),O61)</f>
        <v>#VALUE!</v>
      </c>
      <c r="Q61" s="37">
        <f>Inndata!F60*Inndata!M60*FutureBuiltZERO!$W$8</f>
        <v>0</v>
      </c>
      <c r="R61" s="233" t="str">
        <f>IF(E61=0,"",Inndata!F60*Inndata!K60*FutureBuiltZERO!$X$10*IF(Inndata!O60="Ja",0,1)*FutureBuiltZERO!D$30)</f>
        <v/>
      </c>
      <c r="S61" s="129" t="str">
        <f>IF(E61=0,"",Inndata!F60*Inndata!L60*FutureBuiltZERO!$X$11*IF(Inndata!O60="Ja",0,1)*FutureBuiltZERO!D$30)</f>
        <v/>
      </c>
      <c r="T61" s="37">
        <f>IF(Inndata!O60="Ja",-0.1*Inndata!D60,0)</f>
        <v>0</v>
      </c>
      <c r="W61" s="133" t="str">
        <f t="shared" si="0"/>
        <v/>
      </c>
      <c r="X61" s="37" t="e">
        <f>(Inndata!D60+Inndata!E60)*Inndata!H60*(1+Inndata!J60)</f>
        <v>#VALUE!</v>
      </c>
    </row>
    <row r="62" spans="1:24" x14ac:dyDescent="0.2">
      <c r="A62" s="39">
        <f>Inndata!A61</f>
        <v>0</v>
      </c>
      <c r="B62" s="39">
        <f>Inndata!B61</f>
        <v>0</v>
      </c>
      <c r="C62" s="39">
        <f>Inndata!C61</f>
        <v>0</v>
      </c>
      <c r="D62" s="119">
        <f t="array" ref="D62">SUM(IFERROR(E62:N62,0))+SUM(IFERROR(P62:T62,0))</f>
        <v>0</v>
      </c>
      <c r="E62" s="36">
        <f>Inndata!D61*IF(Inndata!N61="Ja",0.2,1)</f>
        <v>0</v>
      </c>
      <c r="F62" s="36">
        <f>Inndata!E61</f>
        <v>0</v>
      </c>
      <c r="G62" s="37">
        <f>Inndata!D61*Inndata!J61</f>
        <v>0</v>
      </c>
      <c r="H62" s="37">
        <f>Inndata!E61*Inndata!J61</f>
        <v>0</v>
      </c>
      <c r="I62" s="130" t="str">
        <f>IF(E62=0,"",(IF(FutureBuiltZERO!D$26="",1-FutureBuiltZERO!D$28,1-FutureBuiltZERO!D$26)*Inndata!F61*Inndata!J61*Inndata!K61*FutureBuiltZERO!$V$10))</f>
        <v/>
      </c>
      <c r="J62" s="130" t="str">
        <f>IF(E62=0,"",(IF(FutureBuiltZERO!D$26="",1-FutureBuiltZERO!D$28,1-FutureBuiltZERO!D$26)*Inndata!F61*Inndata!J61*Inndata!L61*FutureBuiltZERO!$V$11))</f>
        <v/>
      </c>
      <c r="K62" s="231" t="e">
        <f>Inndata!H61*Inndata!D61*(1+Inndata!J61)*IF(Inndata!P61="Ja",FutureBuiltZERO!$W$7,FutureBuiltZERO!$W$6)</f>
        <v>#VALUE!</v>
      </c>
      <c r="L62" s="37" t="e">
        <f>Inndata!H61*Inndata!E61*(1+Inndata!J61)*FutureBuiltZERO!$W$6</f>
        <v>#VALUE!</v>
      </c>
      <c r="M62" s="129" t="e">
        <f>Inndata!I61*(IF(Inndata!O61="Ja",0,1)+Inndata!J61)*Inndata!K61*FutureBuiltZERO!$W$10*FutureBuiltZERO!D$29</f>
        <v>#VALUE!</v>
      </c>
      <c r="N62" s="129" t="e">
        <f>Inndata!I61*(IF(Inndata!O61="Ja",0,1)+Inndata!J61)*Inndata!L61*FutureBuiltZERO!$W$11*FutureBuiltZERO!D$29</f>
        <v>#VALUE!</v>
      </c>
      <c r="O62" s="38" t="e">
        <f>Inndata!K61*(Inndata!F61*FutureBuiltZERO!$V$9+Inndata!I61*FutureBuiltZERO!$W$9)</f>
        <v>#VALUE!</v>
      </c>
      <c r="P62" s="129" t="e">
        <f>IF(SUM((E62+K62*(1-Inndata!J61)),(M62*(1-Inndata!J61)+R62),O62)&lt;0,-SUM(0.75*(E62+K62*(1-Inndata!J61)),(M62*(1-Inndata!J61)+R62)),O62)</f>
        <v>#VALUE!</v>
      </c>
      <c r="Q62" s="37">
        <f>Inndata!F61*Inndata!M61*FutureBuiltZERO!$W$8</f>
        <v>0</v>
      </c>
      <c r="R62" s="233" t="str">
        <f>IF(E62=0,"",Inndata!F61*Inndata!K61*FutureBuiltZERO!$X$10*IF(Inndata!O61="Ja",0,1)*FutureBuiltZERO!D$30)</f>
        <v/>
      </c>
      <c r="S62" s="129" t="str">
        <f>IF(E62=0,"",Inndata!F61*Inndata!L61*FutureBuiltZERO!$X$11*IF(Inndata!O61="Ja",0,1)*FutureBuiltZERO!D$30)</f>
        <v/>
      </c>
      <c r="T62" s="37">
        <f>IF(Inndata!O61="Ja",-0.1*Inndata!D61,0)</f>
        <v>0</v>
      </c>
      <c r="W62" s="133" t="str">
        <f t="shared" si="0"/>
        <v/>
      </c>
      <c r="X62" s="37" t="e">
        <f>(Inndata!D61+Inndata!E61)*Inndata!H61*(1+Inndata!J61)</f>
        <v>#VALUE!</v>
      </c>
    </row>
    <row r="63" spans="1:24" x14ac:dyDescent="0.2">
      <c r="A63" s="39">
        <f>Inndata!A62</f>
        <v>0</v>
      </c>
      <c r="B63" s="39">
        <f>Inndata!B62</f>
        <v>0</v>
      </c>
      <c r="C63" s="39">
        <f>Inndata!C62</f>
        <v>0</v>
      </c>
      <c r="D63" s="119">
        <f t="array" ref="D63">SUM(IFERROR(E63:N63,0))+SUM(IFERROR(P63:T63,0))</f>
        <v>0</v>
      </c>
      <c r="E63" s="36">
        <f>Inndata!D62*IF(Inndata!N62="Ja",0.2,1)</f>
        <v>0</v>
      </c>
      <c r="F63" s="36">
        <f>Inndata!E62</f>
        <v>0</v>
      </c>
      <c r="G63" s="37">
        <f>Inndata!D62*Inndata!J62</f>
        <v>0</v>
      </c>
      <c r="H63" s="37">
        <f>Inndata!E62*Inndata!J62</f>
        <v>0</v>
      </c>
      <c r="I63" s="130" t="str">
        <f>IF(E63=0,"",(IF(FutureBuiltZERO!D$26="",1-FutureBuiltZERO!D$28,1-FutureBuiltZERO!D$26)*Inndata!F62*Inndata!J62*Inndata!K62*FutureBuiltZERO!$V$10))</f>
        <v/>
      </c>
      <c r="J63" s="130" t="str">
        <f>IF(E63=0,"",(IF(FutureBuiltZERO!D$26="",1-FutureBuiltZERO!D$28,1-FutureBuiltZERO!D$26)*Inndata!F62*Inndata!J62*Inndata!L62*FutureBuiltZERO!$V$11))</f>
        <v/>
      </c>
      <c r="K63" s="231" t="e">
        <f>Inndata!H62*Inndata!D62*(1+Inndata!J62)*IF(Inndata!P62="Ja",FutureBuiltZERO!$W$7,FutureBuiltZERO!$W$6)</f>
        <v>#VALUE!</v>
      </c>
      <c r="L63" s="37" t="e">
        <f>Inndata!H62*Inndata!E62*(1+Inndata!J62)*FutureBuiltZERO!$W$6</f>
        <v>#VALUE!</v>
      </c>
      <c r="M63" s="129" t="e">
        <f>Inndata!I62*(IF(Inndata!O62="Ja",0,1)+Inndata!J62)*Inndata!K62*FutureBuiltZERO!$W$10*FutureBuiltZERO!D$29</f>
        <v>#VALUE!</v>
      </c>
      <c r="N63" s="129" t="e">
        <f>Inndata!I62*(IF(Inndata!O62="Ja",0,1)+Inndata!J62)*Inndata!L62*FutureBuiltZERO!$W$11*FutureBuiltZERO!D$29</f>
        <v>#VALUE!</v>
      </c>
      <c r="O63" s="38" t="e">
        <f>Inndata!K62*(Inndata!F62*FutureBuiltZERO!$V$9+Inndata!I62*FutureBuiltZERO!$W$9)</f>
        <v>#VALUE!</v>
      </c>
      <c r="P63" s="129" t="e">
        <f>IF(SUM((E63+K63*(1-Inndata!J62)),(M63*(1-Inndata!J62)+R63),O63)&lt;0,-SUM(0.75*(E63+K63*(1-Inndata!J62)),(M63*(1-Inndata!J62)+R63)),O63)</f>
        <v>#VALUE!</v>
      </c>
      <c r="Q63" s="37">
        <f>Inndata!F62*Inndata!M62*FutureBuiltZERO!$W$8</f>
        <v>0</v>
      </c>
      <c r="R63" s="233" t="str">
        <f>IF(E63=0,"",Inndata!F62*Inndata!K62*FutureBuiltZERO!$X$10*IF(Inndata!O62="Ja",0,1)*FutureBuiltZERO!D$30)</f>
        <v/>
      </c>
      <c r="S63" s="129" t="str">
        <f>IF(E63=0,"",Inndata!F62*Inndata!L62*FutureBuiltZERO!$X$11*IF(Inndata!O62="Ja",0,1)*FutureBuiltZERO!D$30)</f>
        <v/>
      </c>
      <c r="T63" s="37">
        <f>IF(Inndata!O62="Ja",-0.1*Inndata!D62,0)</f>
        <v>0</v>
      </c>
      <c r="W63" s="133" t="str">
        <f t="shared" si="0"/>
        <v/>
      </c>
      <c r="X63" s="37" t="e">
        <f>(Inndata!D62+Inndata!E62)*Inndata!H62*(1+Inndata!J62)</f>
        <v>#VALUE!</v>
      </c>
    </row>
    <row r="64" spans="1:24" x14ac:dyDescent="0.2">
      <c r="A64" s="39">
        <f>Inndata!A63</f>
        <v>0</v>
      </c>
      <c r="B64" s="39">
        <f>Inndata!B63</f>
        <v>0</v>
      </c>
      <c r="C64" s="39">
        <f>Inndata!C63</f>
        <v>0</v>
      </c>
      <c r="D64" s="119">
        <f t="array" ref="D64">SUM(IFERROR(E64:N64,0))+SUM(IFERROR(P64:T64,0))</f>
        <v>0</v>
      </c>
      <c r="E64" s="36">
        <f>Inndata!D63*IF(Inndata!N63="Ja",0.2,1)</f>
        <v>0</v>
      </c>
      <c r="F64" s="36">
        <f>Inndata!E63</f>
        <v>0</v>
      </c>
      <c r="G64" s="37">
        <f>Inndata!D63*Inndata!J63</f>
        <v>0</v>
      </c>
      <c r="H64" s="37">
        <f>Inndata!E63*Inndata!J63</f>
        <v>0</v>
      </c>
      <c r="I64" s="130" t="str">
        <f>IF(E64=0,"",(IF(FutureBuiltZERO!D$26="",1-FutureBuiltZERO!D$28,1-FutureBuiltZERO!D$26)*Inndata!F63*Inndata!J63*Inndata!K63*FutureBuiltZERO!$V$10))</f>
        <v/>
      </c>
      <c r="J64" s="130" t="str">
        <f>IF(E64=0,"",(IF(FutureBuiltZERO!D$26="",1-FutureBuiltZERO!D$28,1-FutureBuiltZERO!D$26)*Inndata!F63*Inndata!J63*Inndata!L63*FutureBuiltZERO!$V$11))</f>
        <v/>
      </c>
      <c r="K64" s="231" t="e">
        <f>Inndata!H63*Inndata!D63*(1+Inndata!J63)*IF(Inndata!P63="Ja",FutureBuiltZERO!$W$7,FutureBuiltZERO!$W$6)</f>
        <v>#VALUE!</v>
      </c>
      <c r="L64" s="37" t="e">
        <f>Inndata!H63*Inndata!E63*(1+Inndata!J63)*FutureBuiltZERO!$W$6</f>
        <v>#VALUE!</v>
      </c>
      <c r="M64" s="129" t="e">
        <f>Inndata!I63*(IF(Inndata!O63="Ja",0,1)+Inndata!J63)*Inndata!K63*FutureBuiltZERO!$W$10*FutureBuiltZERO!D$29</f>
        <v>#VALUE!</v>
      </c>
      <c r="N64" s="129" t="e">
        <f>Inndata!I63*(IF(Inndata!O63="Ja",0,1)+Inndata!J63)*Inndata!L63*FutureBuiltZERO!$W$11*FutureBuiltZERO!D$29</f>
        <v>#VALUE!</v>
      </c>
      <c r="O64" s="38" t="e">
        <f>Inndata!K63*(Inndata!F63*FutureBuiltZERO!$V$9+Inndata!I63*FutureBuiltZERO!$W$9)</f>
        <v>#VALUE!</v>
      </c>
      <c r="P64" s="129" t="e">
        <f>IF(SUM((E64+K64*(1-Inndata!J63)),(M64*(1-Inndata!J63)+R64),O64)&lt;0,-SUM(0.75*(E64+K64*(1-Inndata!J63)),(M64*(1-Inndata!J63)+R64)),O64)</f>
        <v>#VALUE!</v>
      </c>
      <c r="Q64" s="37">
        <f>Inndata!F63*Inndata!M63*FutureBuiltZERO!$W$8</f>
        <v>0</v>
      </c>
      <c r="R64" s="233" t="str">
        <f>IF(E64=0,"",Inndata!F63*Inndata!K63*FutureBuiltZERO!$X$10*IF(Inndata!O63="Ja",0,1)*FutureBuiltZERO!D$30)</f>
        <v/>
      </c>
      <c r="S64" s="129" t="str">
        <f>IF(E64=0,"",Inndata!F63*Inndata!L63*FutureBuiltZERO!$X$11*IF(Inndata!O63="Ja",0,1)*FutureBuiltZERO!D$30)</f>
        <v/>
      </c>
      <c r="T64" s="37">
        <f>IF(Inndata!O63="Ja",-0.1*Inndata!D63,0)</f>
        <v>0</v>
      </c>
      <c r="W64" s="133" t="str">
        <f t="shared" si="0"/>
        <v/>
      </c>
      <c r="X64" s="37" t="e">
        <f>(Inndata!D63+Inndata!E63)*Inndata!H63*(1+Inndata!J63)</f>
        <v>#VALUE!</v>
      </c>
    </row>
    <row r="65" spans="1:24" x14ac:dyDescent="0.2">
      <c r="A65" s="39">
        <f>Inndata!A64</f>
        <v>0</v>
      </c>
      <c r="B65" s="39">
        <f>Inndata!B64</f>
        <v>0</v>
      </c>
      <c r="C65" s="39">
        <f>Inndata!C64</f>
        <v>0</v>
      </c>
      <c r="D65" s="119">
        <f t="array" ref="D65">SUM(IFERROR(E65:N65,0))+SUM(IFERROR(P65:T65,0))</f>
        <v>0</v>
      </c>
      <c r="E65" s="36">
        <f>Inndata!D64*IF(Inndata!N64="Ja",0.2,1)</f>
        <v>0</v>
      </c>
      <c r="F65" s="36">
        <f>Inndata!E64</f>
        <v>0</v>
      </c>
      <c r="G65" s="37">
        <f>Inndata!D64*Inndata!J64</f>
        <v>0</v>
      </c>
      <c r="H65" s="37">
        <f>Inndata!E64*Inndata!J64</f>
        <v>0</v>
      </c>
      <c r="I65" s="130" t="str">
        <f>IF(E65=0,"",(IF(FutureBuiltZERO!D$26="",1-FutureBuiltZERO!D$28,1-FutureBuiltZERO!D$26)*Inndata!F64*Inndata!J64*Inndata!K64*FutureBuiltZERO!$V$10))</f>
        <v/>
      </c>
      <c r="J65" s="130" t="str">
        <f>IF(E65=0,"",(IF(FutureBuiltZERO!D$26="",1-FutureBuiltZERO!D$28,1-FutureBuiltZERO!D$26)*Inndata!F64*Inndata!J64*Inndata!L64*FutureBuiltZERO!$V$11))</f>
        <v/>
      </c>
      <c r="K65" s="231" t="e">
        <f>Inndata!H64*Inndata!D64*(1+Inndata!J64)*IF(Inndata!P64="Ja",FutureBuiltZERO!$W$7,FutureBuiltZERO!$W$6)</f>
        <v>#VALUE!</v>
      </c>
      <c r="L65" s="37" t="e">
        <f>Inndata!H64*Inndata!E64*(1+Inndata!J64)*FutureBuiltZERO!$W$6</f>
        <v>#VALUE!</v>
      </c>
      <c r="M65" s="129" t="e">
        <f>Inndata!I64*(IF(Inndata!O64="Ja",0,1)+Inndata!J64)*Inndata!K64*FutureBuiltZERO!$W$10*FutureBuiltZERO!D$29</f>
        <v>#VALUE!</v>
      </c>
      <c r="N65" s="129" t="e">
        <f>Inndata!I64*(IF(Inndata!O64="Ja",0,1)+Inndata!J64)*Inndata!L64*FutureBuiltZERO!$W$11*FutureBuiltZERO!D$29</f>
        <v>#VALUE!</v>
      </c>
      <c r="O65" s="38" t="e">
        <f>Inndata!K64*(Inndata!F64*FutureBuiltZERO!$V$9+Inndata!I64*FutureBuiltZERO!$W$9)</f>
        <v>#VALUE!</v>
      </c>
      <c r="P65" s="129" t="e">
        <f>IF(SUM((E65+K65*(1-Inndata!J64)),(M65*(1-Inndata!J64)+R65),O65)&lt;0,-SUM(0.75*(E65+K65*(1-Inndata!J64)),(M65*(1-Inndata!J64)+R65)),O65)</f>
        <v>#VALUE!</v>
      </c>
      <c r="Q65" s="37">
        <f>Inndata!F64*Inndata!M64*FutureBuiltZERO!$W$8</f>
        <v>0</v>
      </c>
      <c r="R65" s="233" t="str">
        <f>IF(E65=0,"",Inndata!F64*Inndata!K64*FutureBuiltZERO!$X$10*IF(Inndata!O64="Ja",0,1)*FutureBuiltZERO!D$30)</f>
        <v/>
      </c>
      <c r="S65" s="129" t="str">
        <f>IF(E65=0,"",Inndata!F64*Inndata!L64*FutureBuiltZERO!$X$11*IF(Inndata!O64="Ja",0,1)*FutureBuiltZERO!D$30)</f>
        <v/>
      </c>
      <c r="T65" s="37">
        <f>IF(Inndata!O64="Ja",-0.1*Inndata!D64,0)</f>
        <v>0</v>
      </c>
      <c r="W65" s="133" t="str">
        <f t="shared" si="0"/>
        <v/>
      </c>
      <c r="X65" s="37" t="e">
        <f>(Inndata!D64+Inndata!E64)*Inndata!H64*(1+Inndata!J64)</f>
        <v>#VALUE!</v>
      </c>
    </row>
    <row r="66" spans="1:24" x14ac:dyDescent="0.2">
      <c r="A66" s="39">
        <f>Inndata!A65</f>
        <v>0</v>
      </c>
      <c r="B66" s="39">
        <f>Inndata!B65</f>
        <v>0</v>
      </c>
      <c r="C66" s="39">
        <f>Inndata!C65</f>
        <v>0</v>
      </c>
      <c r="D66" s="119">
        <f t="array" ref="D66">SUM(IFERROR(E66:N66,0))+SUM(IFERROR(P66:T66,0))</f>
        <v>0</v>
      </c>
      <c r="E66" s="36">
        <f>Inndata!D65*IF(Inndata!N65="Ja",0.2,1)</f>
        <v>0</v>
      </c>
      <c r="F66" s="36">
        <f>Inndata!E65</f>
        <v>0</v>
      </c>
      <c r="G66" s="37">
        <f>Inndata!D65*Inndata!J65</f>
        <v>0</v>
      </c>
      <c r="H66" s="37">
        <f>Inndata!E65*Inndata!J65</f>
        <v>0</v>
      </c>
      <c r="I66" s="130" t="str">
        <f>IF(E66=0,"",(IF(FutureBuiltZERO!D$26="",1-FutureBuiltZERO!D$28,1-FutureBuiltZERO!D$26)*Inndata!F65*Inndata!J65*Inndata!K65*FutureBuiltZERO!$V$10))</f>
        <v/>
      </c>
      <c r="J66" s="130" t="str">
        <f>IF(E66=0,"",(IF(FutureBuiltZERO!D$26="",1-FutureBuiltZERO!D$28,1-FutureBuiltZERO!D$26)*Inndata!F65*Inndata!J65*Inndata!L65*FutureBuiltZERO!$V$11))</f>
        <v/>
      </c>
      <c r="K66" s="231" t="e">
        <f>Inndata!H65*Inndata!D65*(1+Inndata!J65)*IF(Inndata!P65="Ja",FutureBuiltZERO!$W$7,FutureBuiltZERO!$W$6)</f>
        <v>#VALUE!</v>
      </c>
      <c r="L66" s="37" t="e">
        <f>Inndata!H65*Inndata!E65*(1+Inndata!J65)*FutureBuiltZERO!$W$6</f>
        <v>#VALUE!</v>
      </c>
      <c r="M66" s="129" t="e">
        <f>Inndata!I65*(IF(Inndata!O65="Ja",0,1)+Inndata!J65)*Inndata!K65*FutureBuiltZERO!$W$10*FutureBuiltZERO!D$29</f>
        <v>#VALUE!</v>
      </c>
      <c r="N66" s="129" t="e">
        <f>Inndata!I65*(IF(Inndata!O65="Ja",0,1)+Inndata!J65)*Inndata!L65*FutureBuiltZERO!$W$11*FutureBuiltZERO!D$29</f>
        <v>#VALUE!</v>
      </c>
      <c r="O66" s="38" t="e">
        <f>Inndata!K65*(Inndata!F65*FutureBuiltZERO!$V$9+Inndata!I65*FutureBuiltZERO!$W$9)</f>
        <v>#VALUE!</v>
      </c>
      <c r="P66" s="129" t="e">
        <f>IF(SUM((E66+K66*(1-Inndata!J65)),(M66*(1-Inndata!J65)+R66),O66)&lt;0,-SUM(0.75*(E66+K66*(1-Inndata!J65)),(M66*(1-Inndata!J65)+R66)),O66)</f>
        <v>#VALUE!</v>
      </c>
      <c r="Q66" s="37">
        <f>Inndata!F65*Inndata!M65*FutureBuiltZERO!$W$8</f>
        <v>0</v>
      </c>
      <c r="R66" s="233" t="str">
        <f>IF(E66=0,"",Inndata!F65*Inndata!K65*FutureBuiltZERO!$X$10*IF(Inndata!O65="Ja",0,1)*FutureBuiltZERO!D$30)</f>
        <v/>
      </c>
      <c r="S66" s="129" t="str">
        <f>IF(E66=0,"",Inndata!F65*Inndata!L65*FutureBuiltZERO!$X$11*IF(Inndata!O65="Ja",0,1)*FutureBuiltZERO!D$30)</f>
        <v/>
      </c>
      <c r="T66" s="37">
        <f>IF(Inndata!O65="Ja",-0.1*Inndata!D65,0)</f>
        <v>0</v>
      </c>
      <c r="W66" s="133" t="str">
        <f t="shared" si="0"/>
        <v/>
      </c>
      <c r="X66" s="37" t="e">
        <f>(Inndata!D65+Inndata!E65)*Inndata!H65*(1+Inndata!J65)</f>
        <v>#VALUE!</v>
      </c>
    </row>
    <row r="67" spans="1:24" x14ac:dyDescent="0.2">
      <c r="A67" s="39">
        <f>Inndata!A66</f>
        <v>0</v>
      </c>
      <c r="B67" s="39">
        <f>Inndata!B66</f>
        <v>0</v>
      </c>
      <c r="C67" s="39">
        <f>Inndata!C66</f>
        <v>0</v>
      </c>
      <c r="D67" s="119">
        <f t="array" ref="D67">SUM(IFERROR(E67:N67,0))+SUM(IFERROR(P67:T67,0))</f>
        <v>0</v>
      </c>
      <c r="E67" s="36">
        <f>Inndata!D66*IF(Inndata!N66="Ja",0.2,1)</f>
        <v>0</v>
      </c>
      <c r="F67" s="36">
        <f>Inndata!E66</f>
        <v>0</v>
      </c>
      <c r="G67" s="37">
        <f>Inndata!D66*Inndata!J66</f>
        <v>0</v>
      </c>
      <c r="H67" s="37">
        <f>Inndata!E66*Inndata!J66</f>
        <v>0</v>
      </c>
      <c r="I67" s="130" t="str">
        <f>IF(E67=0,"",(IF(FutureBuiltZERO!D$26="",1-FutureBuiltZERO!D$28,1-FutureBuiltZERO!D$26)*Inndata!F66*Inndata!J66*Inndata!K66*FutureBuiltZERO!$V$10))</f>
        <v/>
      </c>
      <c r="J67" s="130" t="str">
        <f>IF(E67=0,"",(IF(FutureBuiltZERO!D$26="",1-FutureBuiltZERO!D$28,1-FutureBuiltZERO!D$26)*Inndata!F66*Inndata!J66*Inndata!L66*FutureBuiltZERO!$V$11))</f>
        <v/>
      </c>
      <c r="K67" s="231" t="e">
        <f>Inndata!H66*Inndata!D66*(1+Inndata!J66)*IF(Inndata!P66="Ja",FutureBuiltZERO!$W$7,FutureBuiltZERO!$W$6)</f>
        <v>#VALUE!</v>
      </c>
      <c r="L67" s="37" t="e">
        <f>Inndata!H66*Inndata!E66*(1+Inndata!J66)*FutureBuiltZERO!$W$6</f>
        <v>#VALUE!</v>
      </c>
      <c r="M67" s="129" t="e">
        <f>Inndata!I66*(IF(Inndata!O66="Ja",0,1)+Inndata!J66)*Inndata!K66*FutureBuiltZERO!$W$10*FutureBuiltZERO!D$29</f>
        <v>#VALUE!</v>
      </c>
      <c r="N67" s="129" t="e">
        <f>Inndata!I66*(IF(Inndata!O66="Ja",0,1)+Inndata!J66)*Inndata!L66*FutureBuiltZERO!$W$11*FutureBuiltZERO!D$29</f>
        <v>#VALUE!</v>
      </c>
      <c r="O67" s="38" t="e">
        <f>Inndata!K66*(Inndata!F66*FutureBuiltZERO!$V$9+Inndata!I66*FutureBuiltZERO!$W$9)</f>
        <v>#VALUE!</v>
      </c>
      <c r="P67" s="129" t="e">
        <f>IF(SUM((E67+K67*(1-Inndata!J66)),(M67*(1-Inndata!J66)+R67),O67)&lt;0,-SUM(0.75*(E67+K67*(1-Inndata!J66)),(M67*(1-Inndata!J66)+R67)),O67)</f>
        <v>#VALUE!</v>
      </c>
      <c r="Q67" s="37">
        <f>Inndata!F66*Inndata!M66*FutureBuiltZERO!$W$8</f>
        <v>0</v>
      </c>
      <c r="R67" s="233" t="str">
        <f>IF(E67=0,"",Inndata!F66*Inndata!K66*FutureBuiltZERO!$X$10*IF(Inndata!O66="Ja",0,1)*FutureBuiltZERO!D$30)</f>
        <v/>
      </c>
      <c r="S67" s="129" t="str">
        <f>IF(E67=0,"",Inndata!F66*Inndata!L66*FutureBuiltZERO!$X$11*IF(Inndata!O66="Ja",0,1)*FutureBuiltZERO!D$30)</f>
        <v/>
      </c>
      <c r="T67" s="37">
        <f>IF(Inndata!O66="Ja",-0.1*Inndata!D66,0)</f>
        <v>0</v>
      </c>
      <c r="W67" s="133" t="str">
        <f t="shared" si="0"/>
        <v/>
      </c>
      <c r="X67" s="37" t="e">
        <f>(Inndata!D66+Inndata!E66)*Inndata!H66*(1+Inndata!J66)</f>
        <v>#VALUE!</v>
      </c>
    </row>
    <row r="68" spans="1:24" x14ac:dyDescent="0.2">
      <c r="A68" s="39">
        <f>Inndata!A67</f>
        <v>0</v>
      </c>
      <c r="B68" s="39">
        <f>Inndata!B67</f>
        <v>0</v>
      </c>
      <c r="C68" s="39">
        <f>Inndata!C67</f>
        <v>0</v>
      </c>
      <c r="D68" s="119">
        <f t="array" ref="D68">SUM(IFERROR(E68:N68,0))+SUM(IFERROR(P68:T68,0))</f>
        <v>0</v>
      </c>
      <c r="E68" s="36">
        <f>Inndata!D67*IF(Inndata!N67="Ja",0.2,1)</f>
        <v>0</v>
      </c>
      <c r="F68" s="36">
        <f>Inndata!E67</f>
        <v>0</v>
      </c>
      <c r="G68" s="37">
        <f>Inndata!D67*Inndata!J67</f>
        <v>0</v>
      </c>
      <c r="H68" s="37">
        <f>Inndata!E67*Inndata!J67</f>
        <v>0</v>
      </c>
      <c r="I68" s="130" t="str">
        <f>IF(E68=0,"",(IF(FutureBuiltZERO!D$26="",1-FutureBuiltZERO!D$28,1-FutureBuiltZERO!D$26)*Inndata!F67*Inndata!J67*Inndata!K67*FutureBuiltZERO!$V$10))</f>
        <v/>
      </c>
      <c r="J68" s="130" t="str">
        <f>IF(E68=0,"",(IF(FutureBuiltZERO!D$26="",1-FutureBuiltZERO!D$28,1-FutureBuiltZERO!D$26)*Inndata!F67*Inndata!J67*Inndata!L67*FutureBuiltZERO!$V$11))</f>
        <v/>
      </c>
      <c r="K68" s="231" t="e">
        <f>Inndata!H67*Inndata!D67*(1+Inndata!J67)*IF(Inndata!P67="Ja",FutureBuiltZERO!$W$7,FutureBuiltZERO!$W$6)</f>
        <v>#VALUE!</v>
      </c>
      <c r="L68" s="37" t="e">
        <f>Inndata!H67*Inndata!E67*(1+Inndata!J67)*FutureBuiltZERO!$W$6</f>
        <v>#VALUE!</v>
      </c>
      <c r="M68" s="129" t="e">
        <f>Inndata!I67*(IF(Inndata!O67="Ja",0,1)+Inndata!J67)*Inndata!K67*FutureBuiltZERO!$W$10*FutureBuiltZERO!D$29</f>
        <v>#VALUE!</v>
      </c>
      <c r="N68" s="129" t="e">
        <f>Inndata!I67*(IF(Inndata!O67="Ja",0,1)+Inndata!J67)*Inndata!L67*FutureBuiltZERO!$W$11*FutureBuiltZERO!D$29</f>
        <v>#VALUE!</v>
      </c>
      <c r="O68" s="38" t="e">
        <f>Inndata!K67*(Inndata!F67*FutureBuiltZERO!$V$9+Inndata!I67*FutureBuiltZERO!$W$9)</f>
        <v>#VALUE!</v>
      </c>
      <c r="P68" s="129" t="e">
        <f>IF(SUM((E68+K68*(1-Inndata!J67)),(M68*(1-Inndata!J67)+R68),O68)&lt;0,-SUM(0.75*(E68+K68*(1-Inndata!J67)),(M68*(1-Inndata!J67)+R68)),O68)</f>
        <v>#VALUE!</v>
      </c>
      <c r="Q68" s="37">
        <f>Inndata!F67*Inndata!M67*FutureBuiltZERO!$W$8</f>
        <v>0</v>
      </c>
      <c r="R68" s="233" t="str">
        <f>IF(E68=0,"",Inndata!F67*Inndata!K67*FutureBuiltZERO!$X$10*IF(Inndata!O67="Ja",0,1)*FutureBuiltZERO!D$30)</f>
        <v/>
      </c>
      <c r="S68" s="129" t="str">
        <f>IF(E68=0,"",Inndata!F67*Inndata!L67*FutureBuiltZERO!$X$11*IF(Inndata!O67="Ja",0,1)*FutureBuiltZERO!D$30)</f>
        <v/>
      </c>
      <c r="T68" s="37">
        <f>IF(Inndata!O67="Ja",-0.1*Inndata!D67,0)</f>
        <v>0</v>
      </c>
      <c r="W68" s="133" t="str">
        <f t="shared" si="0"/>
        <v/>
      </c>
      <c r="X68" s="37" t="e">
        <f>(Inndata!D67+Inndata!E67)*Inndata!H67*(1+Inndata!J67)</f>
        <v>#VALUE!</v>
      </c>
    </row>
    <row r="69" spans="1:24" x14ac:dyDescent="0.2">
      <c r="A69" s="39">
        <f>Inndata!A68</f>
        <v>0</v>
      </c>
      <c r="B69" s="39">
        <f>Inndata!B68</f>
        <v>0</v>
      </c>
      <c r="C69" s="39">
        <f>Inndata!C68</f>
        <v>0</v>
      </c>
      <c r="D69" s="119">
        <f t="array" ref="D69">SUM(IFERROR(E69:N69,0))+SUM(IFERROR(P69:T69,0))</f>
        <v>0</v>
      </c>
      <c r="E69" s="36">
        <f>Inndata!D68*IF(Inndata!N68="Ja",0.2,1)</f>
        <v>0</v>
      </c>
      <c r="F69" s="36">
        <f>Inndata!E68</f>
        <v>0</v>
      </c>
      <c r="G69" s="37">
        <f>Inndata!D68*Inndata!J68</f>
        <v>0</v>
      </c>
      <c r="H69" s="37">
        <f>Inndata!E68*Inndata!J68</f>
        <v>0</v>
      </c>
      <c r="I69" s="130" t="str">
        <f>IF(E69=0,"",(IF(FutureBuiltZERO!D$26="",1-FutureBuiltZERO!D$28,1-FutureBuiltZERO!D$26)*Inndata!F68*Inndata!J68*Inndata!K68*FutureBuiltZERO!$V$10))</f>
        <v/>
      </c>
      <c r="J69" s="130" t="str">
        <f>IF(E69=0,"",(IF(FutureBuiltZERO!D$26="",1-FutureBuiltZERO!D$28,1-FutureBuiltZERO!D$26)*Inndata!F68*Inndata!J68*Inndata!L68*FutureBuiltZERO!$V$11))</f>
        <v/>
      </c>
      <c r="K69" s="231" t="e">
        <f>Inndata!H68*Inndata!D68*(1+Inndata!J68)*IF(Inndata!P68="Ja",FutureBuiltZERO!$W$7,FutureBuiltZERO!$W$6)</f>
        <v>#VALUE!</v>
      </c>
      <c r="L69" s="37" t="e">
        <f>Inndata!H68*Inndata!E68*(1+Inndata!J68)*FutureBuiltZERO!$W$6</f>
        <v>#VALUE!</v>
      </c>
      <c r="M69" s="129" t="e">
        <f>Inndata!I68*(IF(Inndata!O68="Ja",0,1)+Inndata!J68)*Inndata!K68*FutureBuiltZERO!$W$10*FutureBuiltZERO!D$29</f>
        <v>#VALUE!</v>
      </c>
      <c r="N69" s="129" t="e">
        <f>Inndata!I68*(IF(Inndata!O68="Ja",0,1)+Inndata!J68)*Inndata!L68*FutureBuiltZERO!$W$11*FutureBuiltZERO!D$29</f>
        <v>#VALUE!</v>
      </c>
      <c r="O69" s="38" t="e">
        <f>Inndata!K68*(Inndata!F68*FutureBuiltZERO!$V$9+Inndata!I68*FutureBuiltZERO!$W$9)</f>
        <v>#VALUE!</v>
      </c>
      <c r="P69" s="129" t="e">
        <f>IF(SUM((E69+K69*(1-Inndata!J68)),(M69*(1-Inndata!J68)+R69),O69)&lt;0,-SUM(0.75*(E69+K69*(1-Inndata!J68)),(M69*(1-Inndata!J68)+R69)),O69)</f>
        <v>#VALUE!</v>
      </c>
      <c r="Q69" s="37">
        <f>Inndata!F68*Inndata!M68*FutureBuiltZERO!$W$8</f>
        <v>0</v>
      </c>
      <c r="R69" s="233" t="str">
        <f>IF(E69=0,"",Inndata!F68*Inndata!K68*FutureBuiltZERO!$X$10*IF(Inndata!O68="Ja",0,1)*FutureBuiltZERO!D$30)</f>
        <v/>
      </c>
      <c r="S69" s="129" t="str">
        <f>IF(E69=0,"",Inndata!F68*Inndata!L68*FutureBuiltZERO!$X$11*IF(Inndata!O68="Ja",0,1)*FutureBuiltZERO!D$30)</f>
        <v/>
      </c>
      <c r="T69" s="37">
        <f>IF(Inndata!O68="Ja",-0.1*Inndata!D68,0)</f>
        <v>0</v>
      </c>
      <c r="W69" s="133" t="str">
        <f t="shared" si="0"/>
        <v/>
      </c>
      <c r="X69" s="37" t="e">
        <f>(Inndata!D68+Inndata!E68)*Inndata!H68*(1+Inndata!J68)</f>
        <v>#VALUE!</v>
      </c>
    </row>
    <row r="70" spans="1:24" x14ac:dyDescent="0.2">
      <c r="A70" s="39">
        <f>Inndata!A69</f>
        <v>0</v>
      </c>
      <c r="B70" s="39">
        <f>Inndata!B69</f>
        <v>0</v>
      </c>
      <c r="C70" s="39">
        <f>Inndata!C69</f>
        <v>0</v>
      </c>
      <c r="D70" s="119">
        <f t="array" ref="D70">SUM(IFERROR(E70:N70,0))+SUM(IFERROR(P70:T70,0))</f>
        <v>0</v>
      </c>
      <c r="E70" s="36">
        <f>Inndata!D69*IF(Inndata!N69="Ja",0.2,1)</f>
        <v>0</v>
      </c>
      <c r="F70" s="36">
        <f>Inndata!E69</f>
        <v>0</v>
      </c>
      <c r="G70" s="37">
        <f>Inndata!D69*Inndata!J69</f>
        <v>0</v>
      </c>
      <c r="H70" s="37">
        <f>Inndata!E69*Inndata!J69</f>
        <v>0</v>
      </c>
      <c r="I70" s="130" t="str">
        <f>IF(E70=0,"",(IF(FutureBuiltZERO!D$26="",1-FutureBuiltZERO!D$28,1-FutureBuiltZERO!D$26)*Inndata!F69*Inndata!J69*Inndata!K69*FutureBuiltZERO!$V$10))</f>
        <v/>
      </c>
      <c r="J70" s="130" t="str">
        <f>IF(E70=0,"",(IF(FutureBuiltZERO!D$26="",1-FutureBuiltZERO!D$28,1-FutureBuiltZERO!D$26)*Inndata!F69*Inndata!J69*Inndata!L69*FutureBuiltZERO!$V$11))</f>
        <v/>
      </c>
      <c r="K70" s="231" t="e">
        <f>Inndata!H69*Inndata!D69*(1+Inndata!J69)*IF(Inndata!P69="Ja",FutureBuiltZERO!$W$7,FutureBuiltZERO!$W$6)</f>
        <v>#VALUE!</v>
      </c>
      <c r="L70" s="37" t="e">
        <f>Inndata!H69*Inndata!E69*(1+Inndata!J69)*FutureBuiltZERO!$W$6</f>
        <v>#VALUE!</v>
      </c>
      <c r="M70" s="129" t="e">
        <f>Inndata!I69*(IF(Inndata!O69="Ja",0,1)+Inndata!J69)*Inndata!K69*FutureBuiltZERO!$W$10*FutureBuiltZERO!D$29</f>
        <v>#VALUE!</v>
      </c>
      <c r="N70" s="129" t="e">
        <f>Inndata!I69*(IF(Inndata!O69="Ja",0,1)+Inndata!J69)*Inndata!L69*FutureBuiltZERO!$W$11*FutureBuiltZERO!D$29</f>
        <v>#VALUE!</v>
      </c>
      <c r="O70" s="38" t="e">
        <f>Inndata!K69*(Inndata!F69*FutureBuiltZERO!$V$9+Inndata!I69*FutureBuiltZERO!$W$9)</f>
        <v>#VALUE!</v>
      </c>
      <c r="P70" s="129" t="e">
        <f>IF(SUM((E70+K70*(1-Inndata!J69)),(M70*(1-Inndata!J69)+R70),O70)&lt;0,-SUM(0.75*(E70+K70*(1-Inndata!J69)),(M70*(1-Inndata!J69)+R70)),O70)</f>
        <v>#VALUE!</v>
      </c>
      <c r="Q70" s="37">
        <f>Inndata!F69*Inndata!M69*FutureBuiltZERO!$W$8</f>
        <v>0</v>
      </c>
      <c r="R70" s="233" t="str">
        <f>IF(E70=0,"",Inndata!F69*Inndata!K69*FutureBuiltZERO!$X$10*IF(Inndata!O69="Ja",0,1)*FutureBuiltZERO!D$30)</f>
        <v/>
      </c>
      <c r="S70" s="129" t="str">
        <f>IF(E70=0,"",Inndata!F69*Inndata!L69*FutureBuiltZERO!$X$11*IF(Inndata!O69="Ja",0,1)*FutureBuiltZERO!D$30)</f>
        <v/>
      </c>
      <c r="T70" s="37">
        <f>IF(Inndata!O69="Ja",-0.1*Inndata!D69,0)</f>
        <v>0</v>
      </c>
      <c r="W70" s="133" t="str">
        <f t="shared" si="0"/>
        <v/>
      </c>
      <c r="X70" s="37" t="e">
        <f>(Inndata!D69+Inndata!E69)*Inndata!H69*(1+Inndata!J69)</f>
        <v>#VALUE!</v>
      </c>
    </row>
    <row r="71" spans="1:24" x14ac:dyDescent="0.2">
      <c r="A71" s="39">
        <f>Inndata!A70</f>
        <v>0</v>
      </c>
      <c r="B71" s="39">
        <f>Inndata!B70</f>
        <v>0</v>
      </c>
      <c r="C71" s="39">
        <f>Inndata!C70</f>
        <v>0</v>
      </c>
      <c r="D71" s="119">
        <f t="array" ref="D71">SUM(IFERROR(E71:N71,0))+SUM(IFERROR(P71:T71,0))</f>
        <v>0</v>
      </c>
      <c r="E71" s="36">
        <f>Inndata!D70*IF(Inndata!N70="Ja",0.2,1)</f>
        <v>0</v>
      </c>
      <c r="F71" s="36">
        <f>Inndata!E70</f>
        <v>0</v>
      </c>
      <c r="G71" s="37">
        <f>Inndata!D70*Inndata!J70</f>
        <v>0</v>
      </c>
      <c r="H71" s="37">
        <f>Inndata!E70*Inndata!J70</f>
        <v>0</v>
      </c>
      <c r="I71" s="130" t="str">
        <f>IF(E71=0,"",(IF(FutureBuiltZERO!D$26="",1-FutureBuiltZERO!D$28,1-FutureBuiltZERO!D$26)*Inndata!F70*Inndata!J70*Inndata!K70*FutureBuiltZERO!$V$10))</f>
        <v/>
      </c>
      <c r="J71" s="130" t="str">
        <f>IF(E71=0,"",(IF(FutureBuiltZERO!D$26="",1-FutureBuiltZERO!D$28,1-FutureBuiltZERO!D$26)*Inndata!F70*Inndata!J70*Inndata!L70*FutureBuiltZERO!$V$11))</f>
        <v/>
      </c>
      <c r="K71" s="231" t="e">
        <f>Inndata!H70*Inndata!D70*(1+Inndata!J70)*IF(Inndata!P70="Ja",FutureBuiltZERO!$W$7,FutureBuiltZERO!$W$6)</f>
        <v>#VALUE!</v>
      </c>
      <c r="L71" s="37" t="e">
        <f>Inndata!H70*Inndata!E70*(1+Inndata!J70)*FutureBuiltZERO!$W$6</f>
        <v>#VALUE!</v>
      </c>
      <c r="M71" s="129" t="e">
        <f>Inndata!I70*(IF(Inndata!O70="Ja",0,1)+Inndata!J70)*Inndata!K70*FutureBuiltZERO!$W$10*FutureBuiltZERO!D$29</f>
        <v>#VALUE!</v>
      </c>
      <c r="N71" s="129" t="e">
        <f>Inndata!I70*(IF(Inndata!O70="Ja",0,1)+Inndata!J70)*Inndata!L70*FutureBuiltZERO!$W$11*FutureBuiltZERO!D$29</f>
        <v>#VALUE!</v>
      </c>
      <c r="O71" s="38" t="e">
        <f>Inndata!K70*(Inndata!F70*FutureBuiltZERO!$V$9+Inndata!I70*FutureBuiltZERO!$W$9)</f>
        <v>#VALUE!</v>
      </c>
      <c r="P71" s="129" t="e">
        <f>IF(SUM((E71+K71*(1-Inndata!J70)),(M71*(1-Inndata!J70)+R71),O71)&lt;0,-SUM(0.75*(E71+K71*(1-Inndata!J70)),(M71*(1-Inndata!J70)+R71)),O71)</f>
        <v>#VALUE!</v>
      </c>
      <c r="Q71" s="37">
        <f>Inndata!F70*Inndata!M70*FutureBuiltZERO!$W$8</f>
        <v>0</v>
      </c>
      <c r="R71" s="233" t="str">
        <f>IF(E71=0,"",Inndata!F70*Inndata!K70*FutureBuiltZERO!$X$10*IF(Inndata!O70="Ja",0,1)*FutureBuiltZERO!D$30)</f>
        <v/>
      </c>
      <c r="S71" s="129" t="str">
        <f>IF(E71=0,"",Inndata!F70*Inndata!L70*FutureBuiltZERO!$X$11*IF(Inndata!O70="Ja",0,1)*FutureBuiltZERO!D$30)</f>
        <v/>
      </c>
      <c r="T71" s="37">
        <f>IF(Inndata!O70="Ja",-0.1*Inndata!D70,0)</f>
        <v>0</v>
      </c>
      <c r="W71" s="133" t="str">
        <f t="shared" ref="W71:W134" si="1">IF(E71=0,"",E71)</f>
        <v/>
      </c>
      <c r="X71" s="37" t="e">
        <f>(Inndata!D70+Inndata!E70)*Inndata!H70*(1+Inndata!J70)</f>
        <v>#VALUE!</v>
      </c>
    </row>
    <row r="72" spans="1:24" x14ac:dyDescent="0.2">
      <c r="A72" s="39">
        <f>Inndata!A71</f>
        <v>0</v>
      </c>
      <c r="B72" s="39">
        <f>Inndata!B71</f>
        <v>0</v>
      </c>
      <c r="C72" s="39">
        <f>Inndata!C71</f>
        <v>0</v>
      </c>
      <c r="D72" s="119">
        <f t="array" ref="D72">SUM(IFERROR(E72:N72,0))+SUM(IFERROR(P72:T72,0))</f>
        <v>0</v>
      </c>
      <c r="E72" s="36">
        <f>Inndata!D71*IF(Inndata!N71="Ja",0.2,1)</f>
        <v>0</v>
      </c>
      <c r="F72" s="36">
        <f>Inndata!E71</f>
        <v>0</v>
      </c>
      <c r="G72" s="37">
        <f>Inndata!D71*Inndata!J71</f>
        <v>0</v>
      </c>
      <c r="H72" s="37">
        <f>Inndata!E71*Inndata!J71</f>
        <v>0</v>
      </c>
      <c r="I72" s="130" t="str">
        <f>IF(E72=0,"",(IF(FutureBuiltZERO!D$26="",1-FutureBuiltZERO!D$28,1-FutureBuiltZERO!D$26)*Inndata!F71*Inndata!J71*Inndata!K71*FutureBuiltZERO!$V$10))</f>
        <v/>
      </c>
      <c r="J72" s="130" t="str">
        <f>IF(E72=0,"",(IF(FutureBuiltZERO!D$26="",1-FutureBuiltZERO!D$28,1-FutureBuiltZERO!D$26)*Inndata!F71*Inndata!J71*Inndata!L71*FutureBuiltZERO!$V$11))</f>
        <v/>
      </c>
      <c r="K72" s="231" t="e">
        <f>Inndata!H71*Inndata!D71*(1+Inndata!J71)*IF(Inndata!P71="Ja",FutureBuiltZERO!$W$7,FutureBuiltZERO!$W$6)</f>
        <v>#VALUE!</v>
      </c>
      <c r="L72" s="37" t="e">
        <f>Inndata!H71*Inndata!E71*(1+Inndata!J71)*FutureBuiltZERO!$W$6</f>
        <v>#VALUE!</v>
      </c>
      <c r="M72" s="129" t="e">
        <f>Inndata!I71*(IF(Inndata!O71="Ja",0,1)+Inndata!J71)*Inndata!K71*FutureBuiltZERO!$W$10*FutureBuiltZERO!D$29</f>
        <v>#VALUE!</v>
      </c>
      <c r="N72" s="129" t="e">
        <f>Inndata!I71*(IF(Inndata!O71="Ja",0,1)+Inndata!J71)*Inndata!L71*FutureBuiltZERO!$W$11*FutureBuiltZERO!D$29</f>
        <v>#VALUE!</v>
      </c>
      <c r="O72" s="38" t="e">
        <f>Inndata!K71*(Inndata!F71*FutureBuiltZERO!$V$9+Inndata!I71*FutureBuiltZERO!$W$9)</f>
        <v>#VALUE!</v>
      </c>
      <c r="P72" s="129" t="e">
        <f>IF(SUM((E72+K72*(1-Inndata!J71)),(M72*(1-Inndata!J71)+R72),O72)&lt;0,-SUM(0.75*(E72+K72*(1-Inndata!J71)),(M72*(1-Inndata!J71)+R72)),O72)</f>
        <v>#VALUE!</v>
      </c>
      <c r="Q72" s="37">
        <f>Inndata!F71*Inndata!M71*FutureBuiltZERO!$W$8</f>
        <v>0</v>
      </c>
      <c r="R72" s="233" t="str">
        <f>IF(E72=0,"",Inndata!F71*Inndata!K71*FutureBuiltZERO!$X$10*IF(Inndata!O71="Ja",0,1)*FutureBuiltZERO!D$30)</f>
        <v/>
      </c>
      <c r="S72" s="129" t="str">
        <f>IF(E72=0,"",Inndata!F71*Inndata!L71*FutureBuiltZERO!$X$11*IF(Inndata!O71="Ja",0,1)*FutureBuiltZERO!D$30)</f>
        <v/>
      </c>
      <c r="T72" s="37">
        <f>IF(Inndata!O71="Ja",-0.1*Inndata!D71,0)</f>
        <v>0</v>
      </c>
      <c r="W72" s="133" t="str">
        <f t="shared" si="1"/>
        <v/>
      </c>
      <c r="X72" s="37" t="e">
        <f>(Inndata!D71+Inndata!E71)*Inndata!H71*(1+Inndata!J71)</f>
        <v>#VALUE!</v>
      </c>
    </row>
    <row r="73" spans="1:24" x14ac:dyDescent="0.2">
      <c r="A73" s="39">
        <f>Inndata!A72</f>
        <v>0</v>
      </c>
      <c r="B73" s="39">
        <f>Inndata!B72</f>
        <v>0</v>
      </c>
      <c r="C73" s="39">
        <f>Inndata!C72</f>
        <v>0</v>
      </c>
      <c r="D73" s="119">
        <f t="array" ref="D73">SUM(IFERROR(E73:N73,0))+SUM(IFERROR(P73:T73,0))</f>
        <v>0</v>
      </c>
      <c r="E73" s="36">
        <f>Inndata!D72*IF(Inndata!N72="Ja",0.2,1)</f>
        <v>0</v>
      </c>
      <c r="F73" s="36">
        <f>Inndata!E72</f>
        <v>0</v>
      </c>
      <c r="G73" s="37">
        <f>Inndata!D72*Inndata!J72</f>
        <v>0</v>
      </c>
      <c r="H73" s="37">
        <f>Inndata!E72*Inndata!J72</f>
        <v>0</v>
      </c>
      <c r="I73" s="130" t="str">
        <f>IF(E73=0,"",(IF(FutureBuiltZERO!D$26="",1-FutureBuiltZERO!D$28,1-FutureBuiltZERO!D$26)*Inndata!F72*Inndata!J72*Inndata!K72*FutureBuiltZERO!$V$10))</f>
        <v/>
      </c>
      <c r="J73" s="130" t="str">
        <f>IF(E73=0,"",(IF(FutureBuiltZERO!D$26="",1-FutureBuiltZERO!D$28,1-FutureBuiltZERO!D$26)*Inndata!F72*Inndata!J72*Inndata!L72*FutureBuiltZERO!$V$11))</f>
        <v/>
      </c>
      <c r="K73" s="231" t="e">
        <f>Inndata!H72*Inndata!D72*(1+Inndata!J72)*IF(Inndata!P72="Ja",FutureBuiltZERO!$W$7,FutureBuiltZERO!$W$6)</f>
        <v>#VALUE!</v>
      </c>
      <c r="L73" s="37" t="e">
        <f>Inndata!H72*Inndata!E72*(1+Inndata!J72)*FutureBuiltZERO!$W$6</f>
        <v>#VALUE!</v>
      </c>
      <c r="M73" s="129" t="e">
        <f>Inndata!I72*(IF(Inndata!O72="Ja",0,1)+Inndata!J72)*Inndata!K72*FutureBuiltZERO!$W$10*FutureBuiltZERO!D$29</f>
        <v>#VALUE!</v>
      </c>
      <c r="N73" s="129" t="e">
        <f>Inndata!I72*(IF(Inndata!O72="Ja",0,1)+Inndata!J72)*Inndata!L72*FutureBuiltZERO!$W$11*FutureBuiltZERO!D$29</f>
        <v>#VALUE!</v>
      </c>
      <c r="O73" s="38" t="e">
        <f>Inndata!K72*(Inndata!F72*FutureBuiltZERO!$V$9+Inndata!I72*FutureBuiltZERO!$W$9)</f>
        <v>#VALUE!</v>
      </c>
      <c r="P73" s="129" t="e">
        <f>IF(SUM((E73+K73*(1-Inndata!J72)),(M73*(1-Inndata!J72)+R73),O73)&lt;0,-SUM(0.75*(E73+K73*(1-Inndata!J72)),(M73*(1-Inndata!J72)+R73)),O73)</f>
        <v>#VALUE!</v>
      </c>
      <c r="Q73" s="37">
        <f>Inndata!F72*Inndata!M72*FutureBuiltZERO!$W$8</f>
        <v>0</v>
      </c>
      <c r="R73" s="233" t="str">
        <f>IF(E73=0,"",Inndata!F72*Inndata!K72*FutureBuiltZERO!$X$10*IF(Inndata!O72="Ja",0,1)*FutureBuiltZERO!D$30)</f>
        <v/>
      </c>
      <c r="S73" s="129" t="str">
        <f>IF(E73=0,"",Inndata!F72*Inndata!L72*FutureBuiltZERO!$X$11*IF(Inndata!O72="Ja",0,1)*FutureBuiltZERO!D$30)</f>
        <v/>
      </c>
      <c r="T73" s="37">
        <f>IF(Inndata!O72="Ja",-0.1*Inndata!D72,0)</f>
        <v>0</v>
      </c>
      <c r="W73" s="133" t="str">
        <f t="shared" si="1"/>
        <v/>
      </c>
      <c r="X73" s="37" t="e">
        <f>(Inndata!D72+Inndata!E72)*Inndata!H72*(1+Inndata!J72)</f>
        <v>#VALUE!</v>
      </c>
    </row>
    <row r="74" spans="1:24" x14ac:dyDescent="0.2">
      <c r="A74" s="39">
        <f>Inndata!A73</f>
        <v>0</v>
      </c>
      <c r="B74" s="39">
        <f>Inndata!B73</f>
        <v>0</v>
      </c>
      <c r="C74" s="39">
        <f>Inndata!C73</f>
        <v>0</v>
      </c>
      <c r="D74" s="119">
        <f t="array" ref="D74">SUM(IFERROR(E74:N74,0))+SUM(IFERROR(P74:T74,0))</f>
        <v>0</v>
      </c>
      <c r="E74" s="36">
        <f>Inndata!D73*IF(Inndata!N73="Ja",0.2,1)</f>
        <v>0</v>
      </c>
      <c r="F74" s="36">
        <f>Inndata!E73</f>
        <v>0</v>
      </c>
      <c r="G74" s="37">
        <f>Inndata!D73*Inndata!J73</f>
        <v>0</v>
      </c>
      <c r="H74" s="37">
        <f>Inndata!E73*Inndata!J73</f>
        <v>0</v>
      </c>
      <c r="I74" s="130" t="str">
        <f>IF(E74=0,"",(IF(FutureBuiltZERO!D$26="",1-FutureBuiltZERO!D$28,1-FutureBuiltZERO!D$26)*Inndata!F73*Inndata!J73*Inndata!K73*FutureBuiltZERO!$V$10))</f>
        <v/>
      </c>
      <c r="J74" s="130" t="str">
        <f>IF(E74=0,"",(IF(FutureBuiltZERO!D$26="",1-FutureBuiltZERO!D$28,1-FutureBuiltZERO!D$26)*Inndata!F73*Inndata!J73*Inndata!L73*FutureBuiltZERO!$V$11))</f>
        <v/>
      </c>
      <c r="K74" s="231" t="e">
        <f>Inndata!H73*Inndata!D73*(1+Inndata!J73)*IF(Inndata!P73="Ja",FutureBuiltZERO!$W$7,FutureBuiltZERO!$W$6)</f>
        <v>#VALUE!</v>
      </c>
      <c r="L74" s="37" t="e">
        <f>Inndata!H73*Inndata!E73*(1+Inndata!J73)*FutureBuiltZERO!$W$6</f>
        <v>#VALUE!</v>
      </c>
      <c r="M74" s="129" t="e">
        <f>Inndata!I73*(IF(Inndata!O73="Ja",0,1)+Inndata!J73)*Inndata!K73*FutureBuiltZERO!$W$10*FutureBuiltZERO!D$29</f>
        <v>#VALUE!</v>
      </c>
      <c r="N74" s="129" t="e">
        <f>Inndata!I73*(IF(Inndata!O73="Ja",0,1)+Inndata!J73)*Inndata!L73*FutureBuiltZERO!$W$11*FutureBuiltZERO!D$29</f>
        <v>#VALUE!</v>
      </c>
      <c r="O74" s="38" t="e">
        <f>Inndata!K73*(Inndata!F73*FutureBuiltZERO!$V$9+Inndata!I73*FutureBuiltZERO!$W$9)</f>
        <v>#VALUE!</v>
      </c>
      <c r="P74" s="129" t="e">
        <f>IF(SUM((E74+K74*(1-Inndata!J73)),(M74*(1-Inndata!J73)+R74),O74)&lt;0,-SUM(0.75*(E74+K74*(1-Inndata!J73)),(M74*(1-Inndata!J73)+R74)),O74)</f>
        <v>#VALUE!</v>
      </c>
      <c r="Q74" s="37">
        <f>Inndata!F73*Inndata!M73*FutureBuiltZERO!$W$8</f>
        <v>0</v>
      </c>
      <c r="R74" s="233" t="str">
        <f>IF(E74=0,"",Inndata!F73*Inndata!K73*FutureBuiltZERO!$X$10*IF(Inndata!O73="Ja",0,1)*FutureBuiltZERO!D$30)</f>
        <v/>
      </c>
      <c r="S74" s="129" t="str">
        <f>IF(E74=0,"",Inndata!F73*Inndata!L73*FutureBuiltZERO!$X$11*IF(Inndata!O73="Ja",0,1)*FutureBuiltZERO!D$30)</f>
        <v/>
      </c>
      <c r="T74" s="37">
        <f>IF(Inndata!O73="Ja",-0.1*Inndata!D73,0)</f>
        <v>0</v>
      </c>
      <c r="W74" s="133" t="str">
        <f t="shared" si="1"/>
        <v/>
      </c>
      <c r="X74" s="37" t="e">
        <f>(Inndata!D73+Inndata!E73)*Inndata!H73*(1+Inndata!J73)</f>
        <v>#VALUE!</v>
      </c>
    </row>
    <row r="75" spans="1:24" x14ac:dyDescent="0.2">
      <c r="A75" s="39">
        <f>Inndata!A74</f>
        <v>0</v>
      </c>
      <c r="B75" s="39">
        <f>Inndata!B74</f>
        <v>0</v>
      </c>
      <c r="C75" s="39">
        <f>Inndata!C74</f>
        <v>0</v>
      </c>
      <c r="D75" s="119">
        <f t="array" ref="D75">SUM(IFERROR(E75:N75,0))+SUM(IFERROR(P75:T75,0))</f>
        <v>0</v>
      </c>
      <c r="E75" s="36">
        <f>Inndata!D74*IF(Inndata!N74="Ja",0.2,1)</f>
        <v>0</v>
      </c>
      <c r="F75" s="36">
        <f>Inndata!E74</f>
        <v>0</v>
      </c>
      <c r="G75" s="37">
        <f>Inndata!D74*Inndata!J74</f>
        <v>0</v>
      </c>
      <c r="H75" s="37">
        <f>Inndata!E74*Inndata!J74</f>
        <v>0</v>
      </c>
      <c r="I75" s="130" t="str">
        <f>IF(E75=0,"",(IF(FutureBuiltZERO!D$26="",1-FutureBuiltZERO!D$28,1-FutureBuiltZERO!D$26)*Inndata!F74*Inndata!J74*Inndata!K74*FutureBuiltZERO!$V$10))</f>
        <v/>
      </c>
      <c r="J75" s="130" t="str">
        <f>IF(E75=0,"",(IF(FutureBuiltZERO!D$26="",1-FutureBuiltZERO!D$28,1-FutureBuiltZERO!D$26)*Inndata!F74*Inndata!J74*Inndata!L74*FutureBuiltZERO!$V$11))</f>
        <v/>
      </c>
      <c r="K75" s="231" t="e">
        <f>Inndata!H74*Inndata!D74*(1+Inndata!J74)*IF(Inndata!P74="Ja",FutureBuiltZERO!$W$7,FutureBuiltZERO!$W$6)</f>
        <v>#VALUE!</v>
      </c>
      <c r="L75" s="37" t="e">
        <f>Inndata!H74*Inndata!E74*(1+Inndata!J74)*FutureBuiltZERO!$W$6</f>
        <v>#VALUE!</v>
      </c>
      <c r="M75" s="129" t="e">
        <f>Inndata!I74*(IF(Inndata!O74="Ja",0,1)+Inndata!J74)*Inndata!K74*FutureBuiltZERO!$W$10*FutureBuiltZERO!D$29</f>
        <v>#VALUE!</v>
      </c>
      <c r="N75" s="129" t="e">
        <f>Inndata!I74*(IF(Inndata!O74="Ja",0,1)+Inndata!J74)*Inndata!L74*FutureBuiltZERO!$W$11*FutureBuiltZERO!D$29</f>
        <v>#VALUE!</v>
      </c>
      <c r="O75" s="38" t="e">
        <f>Inndata!K74*(Inndata!F74*FutureBuiltZERO!$V$9+Inndata!I74*FutureBuiltZERO!$W$9)</f>
        <v>#VALUE!</v>
      </c>
      <c r="P75" s="129" t="e">
        <f>IF(SUM((E75+K75*(1-Inndata!J74)),(M75*(1-Inndata!J74)+R75),O75)&lt;0,-SUM(0.75*(E75+K75*(1-Inndata!J74)),(M75*(1-Inndata!J74)+R75)),O75)</f>
        <v>#VALUE!</v>
      </c>
      <c r="Q75" s="37">
        <f>Inndata!F74*Inndata!M74*FutureBuiltZERO!$W$8</f>
        <v>0</v>
      </c>
      <c r="R75" s="233" t="str">
        <f>IF(E75=0,"",Inndata!F74*Inndata!K74*FutureBuiltZERO!$X$10*IF(Inndata!O74="Ja",0,1)*FutureBuiltZERO!D$30)</f>
        <v/>
      </c>
      <c r="S75" s="129" t="str">
        <f>IF(E75=0,"",Inndata!F74*Inndata!L74*FutureBuiltZERO!$X$11*IF(Inndata!O74="Ja",0,1)*FutureBuiltZERO!D$30)</f>
        <v/>
      </c>
      <c r="T75" s="37">
        <f>IF(Inndata!O74="Ja",-0.1*Inndata!D74,0)</f>
        <v>0</v>
      </c>
      <c r="W75" s="133" t="str">
        <f t="shared" si="1"/>
        <v/>
      </c>
      <c r="X75" s="37" t="e">
        <f>(Inndata!D74+Inndata!E74)*Inndata!H74*(1+Inndata!J74)</f>
        <v>#VALUE!</v>
      </c>
    </row>
    <row r="76" spans="1:24" x14ac:dyDescent="0.2">
      <c r="A76" s="39">
        <f>Inndata!A75</f>
        <v>0</v>
      </c>
      <c r="B76" s="39">
        <f>Inndata!B75</f>
        <v>0</v>
      </c>
      <c r="C76" s="39">
        <f>Inndata!C75</f>
        <v>0</v>
      </c>
      <c r="D76" s="119">
        <f t="array" ref="D76">SUM(IFERROR(E76:N76,0))+SUM(IFERROR(P76:T76,0))</f>
        <v>0</v>
      </c>
      <c r="E76" s="36">
        <f>Inndata!D75*IF(Inndata!N75="Ja",0.2,1)</f>
        <v>0</v>
      </c>
      <c r="F76" s="36">
        <f>Inndata!E75</f>
        <v>0</v>
      </c>
      <c r="G76" s="37">
        <f>Inndata!D75*Inndata!J75</f>
        <v>0</v>
      </c>
      <c r="H76" s="37">
        <f>Inndata!E75*Inndata!J75</f>
        <v>0</v>
      </c>
      <c r="I76" s="130" t="str">
        <f>IF(E76=0,"",(IF(FutureBuiltZERO!D$26="",1-FutureBuiltZERO!D$28,1-FutureBuiltZERO!D$26)*Inndata!F75*Inndata!J75*Inndata!K75*FutureBuiltZERO!$V$10))</f>
        <v/>
      </c>
      <c r="J76" s="130" t="str">
        <f>IF(E76=0,"",(IF(FutureBuiltZERO!D$26="",1-FutureBuiltZERO!D$28,1-FutureBuiltZERO!D$26)*Inndata!F75*Inndata!J75*Inndata!L75*FutureBuiltZERO!$V$11))</f>
        <v/>
      </c>
      <c r="K76" s="231" t="e">
        <f>Inndata!H75*Inndata!D75*(1+Inndata!J75)*IF(Inndata!P75="Ja",FutureBuiltZERO!$W$7,FutureBuiltZERO!$W$6)</f>
        <v>#VALUE!</v>
      </c>
      <c r="L76" s="37" t="e">
        <f>Inndata!H75*Inndata!E75*(1+Inndata!J75)*FutureBuiltZERO!$W$6</f>
        <v>#VALUE!</v>
      </c>
      <c r="M76" s="129" t="e">
        <f>Inndata!I75*(IF(Inndata!O75="Ja",0,1)+Inndata!J75)*Inndata!K75*FutureBuiltZERO!$W$10*FutureBuiltZERO!D$29</f>
        <v>#VALUE!</v>
      </c>
      <c r="N76" s="129" t="e">
        <f>Inndata!I75*(IF(Inndata!O75="Ja",0,1)+Inndata!J75)*Inndata!L75*FutureBuiltZERO!$W$11*FutureBuiltZERO!D$29</f>
        <v>#VALUE!</v>
      </c>
      <c r="O76" s="38" t="e">
        <f>Inndata!K75*(Inndata!F75*FutureBuiltZERO!$V$9+Inndata!I75*FutureBuiltZERO!$W$9)</f>
        <v>#VALUE!</v>
      </c>
      <c r="P76" s="129" t="e">
        <f>IF(SUM((E76+K76*(1-Inndata!J75)),(M76*(1-Inndata!J75)+R76),O76)&lt;0,-SUM(0.75*(E76+K76*(1-Inndata!J75)),(M76*(1-Inndata!J75)+R76)),O76)</f>
        <v>#VALUE!</v>
      </c>
      <c r="Q76" s="37">
        <f>Inndata!F75*Inndata!M75*FutureBuiltZERO!$W$8</f>
        <v>0</v>
      </c>
      <c r="R76" s="233" t="str">
        <f>IF(E76=0,"",Inndata!F75*Inndata!K75*FutureBuiltZERO!$X$10*IF(Inndata!O75="Ja",0,1)*FutureBuiltZERO!D$30)</f>
        <v/>
      </c>
      <c r="S76" s="129" t="str">
        <f>IF(E76=0,"",Inndata!F75*Inndata!L75*FutureBuiltZERO!$X$11*IF(Inndata!O75="Ja",0,1)*FutureBuiltZERO!D$30)</f>
        <v/>
      </c>
      <c r="T76" s="37">
        <f>IF(Inndata!O75="Ja",-0.1*Inndata!D75,0)</f>
        <v>0</v>
      </c>
      <c r="W76" s="133" t="str">
        <f t="shared" si="1"/>
        <v/>
      </c>
      <c r="X76" s="37" t="e">
        <f>(Inndata!D75+Inndata!E75)*Inndata!H75*(1+Inndata!J75)</f>
        <v>#VALUE!</v>
      </c>
    </row>
    <row r="77" spans="1:24" x14ac:dyDescent="0.2">
      <c r="A77" s="39">
        <f>Inndata!A76</f>
        <v>0</v>
      </c>
      <c r="B77" s="39">
        <f>Inndata!B76</f>
        <v>0</v>
      </c>
      <c r="C77" s="39">
        <f>Inndata!C76</f>
        <v>0</v>
      </c>
      <c r="D77" s="119">
        <f t="array" ref="D77">SUM(IFERROR(E77:N77,0))+SUM(IFERROR(P77:T77,0))</f>
        <v>0</v>
      </c>
      <c r="E77" s="36">
        <f>Inndata!D76*IF(Inndata!N76="Ja",0.2,1)</f>
        <v>0</v>
      </c>
      <c r="F77" s="36">
        <f>Inndata!E76</f>
        <v>0</v>
      </c>
      <c r="G77" s="37">
        <f>Inndata!D76*Inndata!J76</f>
        <v>0</v>
      </c>
      <c r="H77" s="37">
        <f>Inndata!E76*Inndata!J76</f>
        <v>0</v>
      </c>
      <c r="I77" s="130" t="str">
        <f>IF(E77=0,"",(IF(FutureBuiltZERO!D$26="",1-FutureBuiltZERO!D$28,1-FutureBuiltZERO!D$26)*Inndata!F76*Inndata!J76*Inndata!K76*FutureBuiltZERO!$V$10))</f>
        <v/>
      </c>
      <c r="J77" s="130" t="str">
        <f>IF(E77=0,"",(IF(FutureBuiltZERO!D$26="",1-FutureBuiltZERO!D$28,1-FutureBuiltZERO!D$26)*Inndata!F76*Inndata!J76*Inndata!L76*FutureBuiltZERO!$V$11))</f>
        <v/>
      </c>
      <c r="K77" s="231" t="e">
        <f>Inndata!H76*Inndata!D76*(1+Inndata!J76)*IF(Inndata!P76="Ja",FutureBuiltZERO!$W$7,FutureBuiltZERO!$W$6)</f>
        <v>#VALUE!</v>
      </c>
      <c r="L77" s="37" t="e">
        <f>Inndata!H76*Inndata!E76*(1+Inndata!J76)*FutureBuiltZERO!$W$6</f>
        <v>#VALUE!</v>
      </c>
      <c r="M77" s="129" t="e">
        <f>Inndata!I76*(IF(Inndata!O76="Ja",0,1)+Inndata!J76)*Inndata!K76*FutureBuiltZERO!$W$10*FutureBuiltZERO!D$29</f>
        <v>#VALUE!</v>
      </c>
      <c r="N77" s="129" t="e">
        <f>Inndata!I76*(IF(Inndata!O76="Ja",0,1)+Inndata!J76)*Inndata!L76*FutureBuiltZERO!$W$11*FutureBuiltZERO!D$29</f>
        <v>#VALUE!</v>
      </c>
      <c r="O77" s="38" t="e">
        <f>Inndata!K76*(Inndata!F76*FutureBuiltZERO!$V$9+Inndata!I76*FutureBuiltZERO!$W$9)</f>
        <v>#VALUE!</v>
      </c>
      <c r="P77" s="129" t="e">
        <f>IF(SUM((E77+K77*(1-Inndata!J76)),(M77*(1-Inndata!J76)+R77),O77)&lt;0,-SUM(0.75*(E77+K77*(1-Inndata!J76)),(M77*(1-Inndata!J76)+R77)),O77)</f>
        <v>#VALUE!</v>
      </c>
      <c r="Q77" s="37">
        <f>Inndata!F76*Inndata!M76*FutureBuiltZERO!$W$8</f>
        <v>0</v>
      </c>
      <c r="R77" s="233" t="str">
        <f>IF(E77=0,"",Inndata!F76*Inndata!K76*FutureBuiltZERO!$X$10*IF(Inndata!O76="Ja",0,1)*FutureBuiltZERO!D$30)</f>
        <v/>
      </c>
      <c r="S77" s="129" t="str">
        <f>IF(E77=0,"",Inndata!F76*Inndata!L76*FutureBuiltZERO!$X$11*IF(Inndata!O76="Ja",0,1)*FutureBuiltZERO!D$30)</f>
        <v/>
      </c>
      <c r="T77" s="37">
        <f>IF(Inndata!O76="Ja",-0.1*Inndata!D76,0)</f>
        <v>0</v>
      </c>
      <c r="W77" s="133" t="str">
        <f t="shared" si="1"/>
        <v/>
      </c>
      <c r="X77" s="37" t="e">
        <f>(Inndata!D76+Inndata!E76)*Inndata!H76*(1+Inndata!J76)</f>
        <v>#VALUE!</v>
      </c>
    </row>
    <row r="78" spans="1:24" x14ac:dyDescent="0.2">
      <c r="A78" s="39">
        <f>Inndata!A77</f>
        <v>0</v>
      </c>
      <c r="B78" s="39">
        <f>Inndata!B77</f>
        <v>0</v>
      </c>
      <c r="C78" s="39">
        <f>Inndata!C77</f>
        <v>0</v>
      </c>
      <c r="D78" s="119">
        <f t="array" ref="D78">SUM(IFERROR(E78:N78,0))+SUM(IFERROR(P78:T78,0))</f>
        <v>0</v>
      </c>
      <c r="E78" s="36">
        <f>Inndata!D77*IF(Inndata!N77="Ja",0.2,1)</f>
        <v>0</v>
      </c>
      <c r="F78" s="36">
        <f>Inndata!E77</f>
        <v>0</v>
      </c>
      <c r="G78" s="37">
        <f>Inndata!D77*Inndata!J77</f>
        <v>0</v>
      </c>
      <c r="H78" s="37">
        <f>Inndata!E77*Inndata!J77</f>
        <v>0</v>
      </c>
      <c r="I78" s="130" t="str">
        <f>IF(E78=0,"",(IF(FutureBuiltZERO!D$26="",1-FutureBuiltZERO!D$28,1-FutureBuiltZERO!D$26)*Inndata!F77*Inndata!J77*Inndata!K77*FutureBuiltZERO!$V$10))</f>
        <v/>
      </c>
      <c r="J78" s="130" t="str">
        <f>IF(E78=0,"",(IF(FutureBuiltZERO!D$26="",1-FutureBuiltZERO!D$28,1-FutureBuiltZERO!D$26)*Inndata!F77*Inndata!J77*Inndata!L77*FutureBuiltZERO!$V$11))</f>
        <v/>
      </c>
      <c r="K78" s="231" t="e">
        <f>Inndata!H77*Inndata!D77*(1+Inndata!J77)*IF(Inndata!P77="Ja",FutureBuiltZERO!$W$7,FutureBuiltZERO!$W$6)</f>
        <v>#VALUE!</v>
      </c>
      <c r="L78" s="37" t="e">
        <f>Inndata!H77*Inndata!E77*(1+Inndata!J77)*FutureBuiltZERO!$W$6</f>
        <v>#VALUE!</v>
      </c>
      <c r="M78" s="129" t="e">
        <f>Inndata!I77*(IF(Inndata!O77="Ja",0,1)+Inndata!J77)*Inndata!K77*FutureBuiltZERO!$W$10*FutureBuiltZERO!D$29</f>
        <v>#VALUE!</v>
      </c>
      <c r="N78" s="129" t="e">
        <f>Inndata!I77*(IF(Inndata!O77="Ja",0,1)+Inndata!J77)*Inndata!L77*FutureBuiltZERO!$W$11*FutureBuiltZERO!D$29</f>
        <v>#VALUE!</v>
      </c>
      <c r="O78" s="38" t="e">
        <f>Inndata!K77*(Inndata!F77*FutureBuiltZERO!$V$9+Inndata!I77*FutureBuiltZERO!$W$9)</f>
        <v>#VALUE!</v>
      </c>
      <c r="P78" s="129" t="e">
        <f>IF(SUM((E78+K78*(1-Inndata!J77)),(M78*(1-Inndata!J77)+R78),O78)&lt;0,-SUM(0.75*(E78+K78*(1-Inndata!J77)),(M78*(1-Inndata!J77)+R78)),O78)</f>
        <v>#VALUE!</v>
      </c>
      <c r="Q78" s="37">
        <f>Inndata!F77*Inndata!M77*FutureBuiltZERO!$W$8</f>
        <v>0</v>
      </c>
      <c r="R78" s="233" t="str">
        <f>IF(E78=0,"",Inndata!F77*Inndata!K77*FutureBuiltZERO!$X$10*IF(Inndata!O77="Ja",0,1)*FutureBuiltZERO!D$30)</f>
        <v/>
      </c>
      <c r="S78" s="129" t="str">
        <f>IF(E78=0,"",Inndata!F77*Inndata!L77*FutureBuiltZERO!$X$11*IF(Inndata!O77="Ja",0,1)*FutureBuiltZERO!D$30)</f>
        <v/>
      </c>
      <c r="T78" s="37">
        <f>IF(Inndata!O77="Ja",-0.1*Inndata!D77,0)</f>
        <v>0</v>
      </c>
      <c r="W78" s="133" t="str">
        <f t="shared" si="1"/>
        <v/>
      </c>
      <c r="X78" s="37" t="e">
        <f>(Inndata!D77+Inndata!E77)*Inndata!H77*(1+Inndata!J77)</f>
        <v>#VALUE!</v>
      </c>
    </row>
    <row r="79" spans="1:24" x14ac:dyDescent="0.2">
      <c r="A79" s="39">
        <f>Inndata!A78</f>
        <v>0</v>
      </c>
      <c r="B79" s="39">
        <f>Inndata!B78</f>
        <v>0</v>
      </c>
      <c r="C79" s="39">
        <f>Inndata!C78</f>
        <v>0</v>
      </c>
      <c r="D79" s="119">
        <f t="array" ref="D79">SUM(IFERROR(E79:N79,0))+SUM(IFERROR(P79:T79,0))</f>
        <v>0</v>
      </c>
      <c r="E79" s="36">
        <f>Inndata!D78*IF(Inndata!N78="Ja",0.2,1)</f>
        <v>0</v>
      </c>
      <c r="F79" s="36">
        <f>Inndata!E78</f>
        <v>0</v>
      </c>
      <c r="G79" s="37">
        <f>Inndata!D78*Inndata!J78</f>
        <v>0</v>
      </c>
      <c r="H79" s="37">
        <f>Inndata!E78*Inndata!J78</f>
        <v>0</v>
      </c>
      <c r="I79" s="130" t="str">
        <f>IF(E79=0,"",(IF(FutureBuiltZERO!D$26="",1-FutureBuiltZERO!D$28,1-FutureBuiltZERO!D$26)*Inndata!F78*Inndata!J78*Inndata!K78*FutureBuiltZERO!$V$10))</f>
        <v/>
      </c>
      <c r="J79" s="130" t="str">
        <f>IF(E79=0,"",(IF(FutureBuiltZERO!D$26="",1-FutureBuiltZERO!D$28,1-FutureBuiltZERO!D$26)*Inndata!F78*Inndata!J78*Inndata!L78*FutureBuiltZERO!$V$11))</f>
        <v/>
      </c>
      <c r="K79" s="231" t="e">
        <f>Inndata!H78*Inndata!D78*(1+Inndata!J78)*IF(Inndata!P78="Ja",FutureBuiltZERO!$W$7,FutureBuiltZERO!$W$6)</f>
        <v>#VALUE!</v>
      </c>
      <c r="L79" s="37" t="e">
        <f>Inndata!H78*Inndata!E78*(1+Inndata!J78)*FutureBuiltZERO!$W$6</f>
        <v>#VALUE!</v>
      </c>
      <c r="M79" s="129" t="e">
        <f>Inndata!I78*(IF(Inndata!O78="Ja",0,1)+Inndata!J78)*Inndata!K78*FutureBuiltZERO!$W$10*FutureBuiltZERO!D$29</f>
        <v>#VALUE!</v>
      </c>
      <c r="N79" s="129" t="e">
        <f>Inndata!I78*(IF(Inndata!O78="Ja",0,1)+Inndata!J78)*Inndata!L78*FutureBuiltZERO!$W$11*FutureBuiltZERO!D$29</f>
        <v>#VALUE!</v>
      </c>
      <c r="O79" s="38" t="e">
        <f>Inndata!K78*(Inndata!F78*FutureBuiltZERO!$V$9+Inndata!I78*FutureBuiltZERO!$W$9)</f>
        <v>#VALUE!</v>
      </c>
      <c r="P79" s="129" t="e">
        <f>IF(SUM((E79+K79*(1-Inndata!J78)),(M79*(1-Inndata!J78)+R79),O79)&lt;0,-SUM(0.75*(E79+K79*(1-Inndata!J78)),(M79*(1-Inndata!J78)+R79)),O79)</f>
        <v>#VALUE!</v>
      </c>
      <c r="Q79" s="37">
        <f>Inndata!F78*Inndata!M78*FutureBuiltZERO!$W$8</f>
        <v>0</v>
      </c>
      <c r="R79" s="233" t="str">
        <f>IF(E79=0,"",Inndata!F78*Inndata!K78*FutureBuiltZERO!$X$10*IF(Inndata!O78="Ja",0,1)*FutureBuiltZERO!D$30)</f>
        <v/>
      </c>
      <c r="S79" s="129" t="str">
        <f>IF(E79=0,"",Inndata!F78*Inndata!L78*FutureBuiltZERO!$X$11*IF(Inndata!O78="Ja",0,1)*FutureBuiltZERO!D$30)</f>
        <v/>
      </c>
      <c r="T79" s="37">
        <f>IF(Inndata!O78="Ja",-0.1*Inndata!D78,0)</f>
        <v>0</v>
      </c>
      <c r="W79" s="133" t="str">
        <f t="shared" si="1"/>
        <v/>
      </c>
      <c r="X79" s="37" t="e">
        <f>(Inndata!D78+Inndata!E78)*Inndata!H78*(1+Inndata!J78)</f>
        <v>#VALUE!</v>
      </c>
    </row>
    <row r="80" spans="1:24" x14ac:dyDescent="0.2">
      <c r="A80" s="39">
        <f>Inndata!A79</f>
        <v>0</v>
      </c>
      <c r="B80" s="39">
        <f>Inndata!B79</f>
        <v>0</v>
      </c>
      <c r="C80" s="39">
        <f>Inndata!C79</f>
        <v>0</v>
      </c>
      <c r="D80" s="119">
        <f t="array" ref="D80">SUM(IFERROR(E80:N80,0))+SUM(IFERROR(P80:T80,0))</f>
        <v>0</v>
      </c>
      <c r="E80" s="36">
        <f>Inndata!D79*IF(Inndata!N79="Ja",0.2,1)</f>
        <v>0</v>
      </c>
      <c r="F80" s="36">
        <f>Inndata!E79</f>
        <v>0</v>
      </c>
      <c r="G80" s="37">
        <f>Inndata!D79*Inndata!J79</f>
        <v>0</v>
      </c>
      <c r="H80" s="37">
        <f>Inndata!E79*Inndata!J79</f>
        <v>0</v>
      </c>
      <c r="I80" s="130" t="str">
        <f>IF(E80=0,"",(IF(FutureBuiltZERO!D$26="",1-FutureBuiltZERO!D$28,1-FutureBuiltZERO!D$26)*Inndata!F79*Inndata!J79*Inndata!K79*FutureBuiltZERO!$V$10))</f>
        <v/>
      </c>
      <c r="J80" s="130" t="str">
        <f>IF(E80=0,"",(IF(FutureBuiltZERO!D$26="",1-FutureBuiltZERO!D$28,1-FutureBuiltZERO!D$26)*Inndata!F79*Inndata!J79*Inndata!L79*FutureBuiltZERO!$V$11))</f>
        <v/>
      </c>
      <c r="K80" s="231" t="e">
        <f>Inndata!H79*Inndata!D79*(1+Inndata!J79)*IF(Inndata!P79="Ja",FutureBuiltZERO!$W$7,FutureBuiltZERO!$W$6)</f>
        <v>#VALUE!</v>
      </c>
      <c r="L80" s="37" t="e">
        <f>Inndata!H79*Inndata!E79*(1+Inndata!J79)*FutureBuiltZERO!$W$6</f>
        <v>#VALUE!</v>
      </c>
      <c r="M80" s="129" t="e">
        <f>Inndata!I79*(IF(Inndata!O79="Ja",0,1)+Inndata!J79)*Inndata!K79*FutureBuiltZERO!$W$10*FutureBuiltZERO!D$29</f>
        <v>#VALUE!</v>
      </c>
      <c r="N80" s="129" t="e">
        <f>Inndata!I79*(IF(Inndata!O79="Ja",0,1)+Inndata!J79)*Inndata!L79*FutureBuiltZERO!$W$11*FutureBuiltZERO!D$29</f>
        <v>#VALUE!</v>
      </c>
      <c r="O80" s="38" t="e">
        <f>Inndata!K79*(Inndata!F79*FutureBuiltZERO!$V$9+Inndata!I79*FutureBuiltZERO!$W$9)</f>
        <v>#VALUE!</v>
      </c>
      <c r="P80" s="129" t="e">
        <f>IF(SUM((E80+K80*(1-Inndata!J79)),(M80*(1-Inndata!J79)+R80),O80)&lt;0,-SUM(0.75*(E80+K80*(1-Inndata!J79)),(M80*(1-Inndata!J79)+R80)),O80)</f>
        <v>#VALUE!</v>
      </c>
      <c r="Q80" s="37">
        <f>Inndata!F79*Inndata!M79*FutureBuiltZERO!$W$8</f>
        <v>0</v>
      </c>
      <c r="R80" s="233" t="str">
        <f>IF(E80=0,"",Inndata!F79*Inndata!K79*FutureBuiltZERO!$X$10*IF(Inndata!O79="Ja",0,1)*FutureBuiltZERO!D$30)</f>
        <v/>
      </c>
      <c r="S80" s="129" t="str">
        <f>IF(E80=0,"",Inndata!F79*Inndata!L79*FutureBuiltZERO!$X$11*IF(Inndata!O79="Ja",0,1)*FutureBuiltZERO!D$30)</f>
        <v/>
      </c>
      <c r="T80" s="37">
        <f>IF(Inndata!O79="Ja",-0.1*Inndata!D79,0)</f>
        <v>0</v>
      </c>
      <c r="W80" s="133" t="str">
        <f t="shared" si="1"/>
        <v/>
      </c>
      <c r="X80" s="37" t="e">
        <f>(Inndata!D79+Inndata!E79)*Inndata!H79*(1+Inndata!J79)</f>
        <v>#VALUE!</v>
      </c>
    </row>
    <row r="81" spans="1:24" x14ac:dyDescent="0.2">
      <c r="A81" s="39">
        <f>Inndata!A80</f>
        <v>0</v>
      </c>
      <c r="B81" s="39">
        <f>Inndata!B80</f>
        <v>0</v>
      </c>
      <c r="C81" s="39">
        <f>Inndata!C80</f>
        <v>0</v>
      </c>
      <c r="D81" s="119">
        <f t="array" ref="D81">SUM(IFERROR(E81:N81,0))+SUM(IFERROR(P81:T81,0))</f>
        <v>0</v>
      </c>
      <c r="E81" s="36">
        <f>Inndata!D80*IF(Inndata!N80="Ja",0.2,1)</f>
        <v>0</v>
      </c>
      <c r="F81" s="36">
        <f>Inndata!E80</f>
        <v>0</v>
      </c>
      <c r="G81" s="37">
        <f>Inndata!D80*Inndata!J80</f>
        <v>0</v>
      </c>
      <c r="H81" s="37">
        <f>Inndata!E80*Inndata!J80</f>
        <v>0</v>
      </c>
      <c r="I81" s="130" t="str">
        <f>IF(E81=0,"",(IF(FutureBuiltZERO!D$26="",1-FutureBuiltZERO!D$28,1-FutureBuiltZERO!D$26)*Inndata!F80*Inndata!J80*Inndata!K80*FutureBuiltZERO!$V$10))</f>
        <v/>
      </c>
      <c r="J81" s="130" t="str">
        <f>IF(E81=0,"",(IF(FutureBuiltZERO!D$26="",1-FutureBuiltZERO!D$28,1-FutureBuiltZERO!D$26)*Inndata!F80*Inndata!J80*Inndata!L80*FutureBuiltZERO!$V$11))</f>
        <v/>
      </c>
      <c r="K81" s="231" t="e">
        <f>Inndata!H80*Inndata!D80*(1+Inndata!J80)*IF(Inndata!P80="Ja",FutureBuiltZERO!$W$7,FutureBuiltZERO!$W$6)</f>
        <v>#VALUE!</v>
      </c>
      <c r="L81" s="37" t="e">
        <f>Inndata!H80*Inndata!E80*(1+Inndata!J80)*FutureBuiltZERO!$W$6</f>
        <v>#VALUE!</v>
      </c>
      <c r="M81" s="129" t="e">
        <f>Inndata!I80*(IF(Inndata!O80="Ja",0,1)+Inndata!J80)*Inndata!K80*FutureBuiltZERO!$W$10*FutureBuiltZERO!D$29</f>
        <v>#VALUE!</v>
      </c>
      <c r="N81" s="129" t="e">
        <f>Inndata!I80*(IF(Inndata!O80="Ja",0,1)+Inndata!J80)*Inndata!L80*FutureBuiltZERO!$W$11*FutureBuiltZERO!D$29</f>
        <v>#VALUE!</v>
      </c>
      <c r="O81" s="38" t="e">
        <f>Inndata!K80*(Inndata!F80*FutureBuiltZERO!$V$9+Inndata!I80*FutureBuiltZERO!$W$9)</f>
        <v>#VALUE!</v>
      </c>
      <c r="P81" s="129" t="e">
        <f>IF(SUM((E81+K81*(1-Inndata!J80)),(M81*(1-Inndata!J80)+R81),O81)&lt;0,-SUM(0.75*(E81+K81*(1-Inndata!J80)),(M81*(1-Inndata!J80)+R81)),O81)</f>
        <v>#VALUE!</v>
      </c>
      <c r="Q81" s="37">
        <f>Inndata!F80*Inndata!M80*FutureBuiltZERO!$W$8</f>
        <v>0</v>
      </c>
      <c r="R81" s="233" t="str">
        <f>IF(E81=0,"",Inndata!F80*Inndata!K80*FutureBuiltZERO!$X$10*IF(Inndata!O80="Ja",0,1)*FutureBuiltZERO!D$30)</f>
        <v/>
      </c>
      <c r="S81" s="129" t="str">
        <f>IF(E81=0,"",Inndata!F80*Inndata!L80*FutureBuiltZERO!$X$11*IF(Inndata!O80="Ja",0,1)*FutureBuiltZERO!D$30)</f>
        <v/>
      </c>
      <c r="T81" s="37">
        <f>IF(Inndata!O80="Ja",-0.1*Inndata!D80,0)</f>
        <v>0</v>
      </c>
      <c r="W81" s="133" t="str">
        <f t="shared" si="1"/>
        <v/>
      </c>
      <c r="X81" s="37" t="e">
        <f>(Inndata!D80+Inndata!E80)*Inndata!H80*(1+Inndata!J80)</f>
        <v>#VALUE!</v>
      </c>
    </row>
    <row r="82" spans="1:24" x14ac:dyDescent="0.2">
      <c r="A82" s="39">
        <f>Inndata!A81</f>
        <v>0</v>
      </c>
      <c r="B82" s="39">
        <f>Inndata!B81</f>
        <v>0</v>
      </c>
      <c r="C82" s="39">
        <f>Inndata!C81</f>
        <v>0</v>
      </c>
      <c r="D82" s="119">
        <f t="array" ref="D82">SUM(IFERROR(E82:N82,0))+SUM(IFERROR(P82:T82,0))</f>
        <v>0</v>
      </c>
      <c r="E82" s="36">
        <f>Inndata!D81*IF(Inndata!N81="Ja",0.2,1)</f>
        <v>0</v>
      </c>
      <c r="F82" s="36">
        <f>Inndata!E81</f>
        <v>0</v>
      </c>
      <c r="G82" s="37">
        <f>Inndata!D81*Inndata!J81</f>
        <v>0</v>
      </c>
      <c r="H82" s="37">
        <f>Inndata!E81*Inndata!J81</f>
        <v>0</v>
      </c>
      <c r="I82" s="130" t="str">
        <f>IF(E82=0,"",(IF(FutureBuiltZERO!D$26="",1-FutureBuiltZERO!D$28,1-FutureBuiltZERO!D$26)*Inndata!F81*Inndata!J81*Inndata!K81*FutureBuiltZERO!$V$10))</f>
        <v/>
      </c>
      <c r="J82" s="130" t="str">
        <f>IF(E82=0,"",(IF(FutureBuiltZERO!D$26="",1-FutureBuiltZERO!D$28,1-FutureBuiltZERO!D$26)*Inndata!F81*Inndata!J81*Inndata!L81*FutureBuiltZERO!$V$11))</f>
        <v/>
      </c>
      <c r="K82" s="231" t="e">
        <f>Inndata!H81*Inndata!D81*(1+Inndata!J81)*IF(Inndata!P81="Ja",FutureBuiltZERO!$W$7,FutureBuiltZERO!$W$6)</f>
        <v>#VALUE!</v>
      </c>
      <c r="L82" s="37" t="e">
        <f>Inndata!H81*Inndata!E81*(1+Inndata!J81)*FutureBuiltZERO!$W$6</f>
        <v>#VALUE!</v>
      </c>
      <c r="M82" s="129" t="e">
        <f>Inndata!I81*(IF(Inndata!O81="Ja",0,1)+Inndata!J81)*Inndata!K81*FutureBuiltZERO!$W$10*FutureBuiltZERO!D$29</f>
        <v>#VALUE!</v>
      </c>
      <c r="N82" s="129" t="e">
        <f>Inndata!I81*(IF(Inndata!O81="Ja",0,1)+Inndata!J81)*Inndata!L81*FutureBuiltZERO!$W$11*FutureBuiltZERO!D$29</f>
        <v>#VALUE!</v>
      </c>
      <c r="O82" s="38" t="e">
        <f>Inndata!K81*(Inndata!F81*FutureBuiltZERO!$V$9+Inndata!I81*FutureBuiltZERO!$W$9)</f>
        <v>#VALUE!</v>
      </c>
      <c r="P82" s="129" t="e">
        <f>IF(SUM((E82+K82*(1-Inndata!J81)),(M82*(1-Inndata!J81)+R82),O82)&lt;0,-SUM(0.75*(E82+K82*(1-Inndata!J81)),(M82*(1-Inndata!J81)+R82)),O82)</f>
        <v>#VALUE!</v>
      </c>
      <c r="Q82" s="37">
        <f>Inndata!F81*Inndata!M81*FutureBuiltZERO!$W$8</f>
        <v>0</v>
      </c>
      <c r="R82" s="233" t="str">
        <f>IF(E82=0,"",Inndata!F81*Inndata!K81*FutureBuiltZERO!$X$10*IF(Inndata!O81="Ja",0,1)*FutureBuiltZERO!D$30)</f>
        <v/>
      </c>
      <c r="S82" s="129" t="str">
        <f>IF(E82=0,"",Inndata!F81*Inndata!L81*FutureBuiltZERO!$X$11*IF(Inndata!O81="Ja",0,1)*FutureBuiltZERO!D$30)</f>
        <v/>
      </c>
      <c r="T82" s="37">
        <f>IF(Inndata!O81="Ja",-0.1*Inndata!D81,0)</f>
        <v>0</v>
      </c>
      <c r="W82" s="133" t="str">
        <f t="shared" si="1"/>
        <v/>
      </c>
      <c r="X82" s="37" t="e">
        <f>(Inndata!D81+Inndata!E81)*Inndata!H81*(1+Inndata!J81)</f>
        <v>#VALUE!</v>
      </c>
    </row>
    <row r="83" spans="1:24" x14ac:dyDescent="0.2">
      <c r="A83" s="39">
        <f>Inndata!A82</f>
        <v>0</v>
      </c>
      <c r="B83" s="39">
        <f>Inndata!B82</f>
        <v>0</v>
      </c>
      <c r="C83" s="39">
        <f>Inndata!C82</f>
        <v>0</v>
      </c>
      <c r="D83" s="119">
        <f t="array" ref="D83">SUM(IFERROR(E83:N83,0))+SUM(IFERROR(P83:T83,0))</f>
        <v>0</v>
      </c>
      <c r="E83" s="36">
        <f>Inndata!D82*IF(Inndata!N82="Ja",0.2,1)</f>
        <v>0</v>
      </c>
      <c r="F83" s="36">
        <f>Inndata!E82</f>
        <v>0</v>
      </c>
      <c r="G83" s="37">
        <f>Inndata!D82*Inndata!J82</f>
        <v>0</v>
      </c>
      <c r="H83" s="37">
        <f>Inndata!E82*Inndata!J82</f>
        <v>0</v>
      </c>
      <c r="I83" s="130" t="str">
        <f>IF(E83=0,"",(IF(FutureBuiltZERO!D$26="",1-FutureBuiltZERO!D$28,1-FutureBuiltZERO!D$26)*Inndata!F82*Inndata!J82*Inndata!K82*FutureBuiltZERO!$V$10))</f>
        <v/>
      </c>
      <c r="J83" s="130" t="str">
        <f>IF(E83=0,"",(IF(FutureBuiltZERO!D$26="",1-FutureBuiltZERO!D$28,1-FutureBuiltZERO!D$26)*Inndata!F82*Inndata!J82*Inndata!L82*FutureBuiltZERO!$V$11))</f>
        <v/>
      </c>
      <c r="K83" s="231" t="e">
        <f>Inndata!H82*Inndata!D82*(1+Inndata!J82)*IF(Inndata!P82="Ja",FutureBuiltZERO!$W$7,FutureBuiltZERO!$W$6)</f>
        <v>#VALUE!</v>
      </c>
      <c r="L83" s="37" t="e">
        <f>Inndata!H82*Inndata!E82*(1+Inndata!J82)*FutureBuiltZERO!$W$6</f>
        <v>#VALUE!</v>
      </c>
      <c r="M83" s="129" t="e">
        <f>Inndata!I82*(IF(Inndata!O82="Ja",0,1)+Inndata!J82)*Inndata!K82*FutureBuiltZERO!$W$10*FutureBuiltZERO!D$29</f>
        <v>#VALUE!</v>
      </c>
      <c r="N83" s="129" t="e">
        <f>Inndata!I82*(IF(Inndata!O82="Ja",0,1)+Inndata!J82)*Inndata!L82*FutureBuiltZERO!$W$11*FutureBuiltZERO!D$29</f>
        <v>#VALUE!</v>
      </c>
      <c r="O83" s="38" t="e">
        <f>Inndata!K82*(Inndata!F82*FutureBuiltZERO!$V$9+Inndata!I82*FutureBuiltZERO!$W$9)</f>
        <v>#VALUE!</v>
      </c>
      <c r="P83" s="129" t="e">
        <f>IF(SUM((E83+K83*(1-Inndata!J82)),(M83*(1-Inndata!J82)+R83),O83)&lt;0,-SUM(0.75*(E83+K83*(1-Inndata!J82)),(M83*(1-Inndata!J82)+R83)),O83)</f>
        <v>#VALUE!</v>
      </c>
      <c r="Q83" s="37">
        <f>Inndata!F82*Inndata!M82*FutureBuiltZERO!$W$8</f>
        <v>0</v>
      </c>
      <c r="R83" s="233" t="str">
        <f>IF(E83=0,"",Inndata!F82*Inndata!K82*FutureBuiltZERO!$X$10*IF(Inndata!O82="Ja",0,1)*FutureBuiltZERO!D$30)</f>
        <v/>
      </c>
      <c r="S83" s="129" t="str">
        <f>IF(E83=0,"",Inndata!F82*Inndata!L82*FutureBuiltZERO!$X$11*IF(Inndata!O82="Ja",0,1)*FutureBuiltZERO!D$30)</f>
        <v/>
      </c>
      <c r="T83" s="37">
        <f>IF(Inndata!O82="Ja",-0.1*Inndata!D82,0)</f>
        <v>0</v>
      </c>
      <c r="W83" s="133" t="str">
        <f t="shared" si="1"/>
        <v/>
      </c>
      <c r="X83" s="37" t="e">
        <f>(Inndata!D82+Inndata!E82)*Inndata!H82*(1+Inndata!J82)</f>
        <v>#VALUE!</v>
      </c>
    </row>
    <row r="84" spans="1:24" x14ac:dyDescent="0.2">
      <c r="A84" s="39">
        <f>Inndata!A83</f>
        <v>0</v>
      </c>
      <c r="B84" s="39">
        <f>Inndata!B83</f>
        <v>0</v>
      </c>
      <c r="C84" s="39">
        <f>Inndata!C83</f>
        <v>0</v>
      </c>
      <c r="D84" s="119">
        <f t="array" ref="D84">SUM(IFERROR(E84:N84,0))+SUM(IFERROR(P84:T84,0))</f>
        <v>0</v>
      </c>
      <c r="E84" s="36">
        <f>Inndata!D83*IF(Inndata!N83="Ja",0.2,1)</f>
        <v>0</v>
      </c>
      <c r="F84" s="36">
        <f>Inndata!E83</f>
        <v>0</v>
      </c>
      <c r="G84" s="37">
        <f>Inndata!D83*Inndata!J83</f>
        <v>0</v>
      </c>
      <c r="H84" s="37">
        <f>Inndata!E83*Inndata!J83</f>
        <v>0</v>
      </c>
      <c r="I84" s="130" t="str">
        <f>IF(E84=0,"",(IF(FutureBuiltZERO!D$26="",1-FutureBuiltZERO!D$28,1-FutureBuiltZERO!D$26)*Inndata!F83*Inndata!J83*Inndata!K83*FutureBuiltZERO!$V$10))</f>
        <v/>
      </c>
      <c r="J84" s="130" t="str">
        <f>IF(E84=0,"",(IF(FutureBuiltZERO!D$26="",1-FutureBuiltZERO!D$28,1-FutureBuiltZERO!D$26)*Inndata!F83*Inndata!J83*Inndata!L83*FutureBuiltZERO!$V$11))</f>
        <v/>
      </c>
      <c r="K84" s="231" t="e">
        <f>Inndata!H83*Inndata!D83*(1+Inndata!J83)*IF(Inndata!P83="Ja",FutureBuiltZERO!$W$7,FutureBuiltZERO!$W$6)</f>
        <v>#VALUE!</v>
      </c>
      <c r="L84" s="37" t="e">
        <f>Inndata!H83*Inndata!E83*(1+Inndata!J83)*FutureBuiltZERO!$W$6</f>
        <v>#VALUE!</v>
      </c>
      <c r="M84" s="129" t="e">
        <f>Inndata!I83*(IF(Inndata!O83="Ja",0,1)+Inndata!J83)*Inndata!K83*FutureBuiltZERO!$W$10*FutureBuiltZERO!D$29</f>
        <v>#VALUE!</v>
      </c>
      <c r="N84" s="129" t="e">
        <f>Inndata!I83*(IF(Inndata!O83="Ja",0,1)+Inndata!J83)*Inndata!L83*FutureBuiltZERO!$W$11*FutureBuiltZERO!D$29</f>
        <v>#VALUE!</v>
      </c>
      <c r="O84" s="38" t="e">
        <f>Inndata!K83*(Inndata!F83*FutureBuiltZERO!$V$9+Inndata!I83*FutureBuiltZERO!$W$9)</f>
        <v>#VALUE!</v>
      </c>
      <c r="P84" s="129" t="e">
        <f>IF(SUM((E84+K84*(1-Inndata!J83)),(M84*(1-Inndata!J83)+R84),O84)&lt;0,-SUM(0.75*(E84+K84*(1-Inndata!J83)),(M84*(1-Inndata!J83)+R84)),O84)</f>
        <v>#VALUE!</v>
      </c>
      <c r="Q84" s="37">
        <f>Inndata!F83*Inndata!M83*FutureBuiltZERO!$W$8</f>
        <v>0</v>
      </c>
      <c r="R84" s="233" t="str">
        <f>IF(E84=0,"",Inndata!F83*Inndata!K83*FutureBuiltZERO!$X$10*IF(Inndata!O83="Ja",0,1)*FutureBuiltZERO!D$30)</f>
        <v/>
      </c>
      <c r="S84" s="129" t="str">
        <f>IF(E84=0,"",Inndata!F83*Inndata!L83*FutureBuiltZERO!$X$11*IF(Inndata!O83="Ja",0,1)*FutureBuiltZERO!D$30)</f>
        <v/>
      </c>
      <c r="T84" s="37">
        <f>IF(Inndata!O83="Ja",-0.1*Inndata!D83,0)</f>
        <v>0</v>
      </c>
      <c r="W84" s="133" t="str">
        <f t="shared" si="1"/>
        <v/>
      </c>
      <c r="X84" s="37" t="e">
        <f>(Inndata!D83+Inndata!E83)*Inndata!H83*(1+Inndata!J83)</f>
        <v>#VALUE!</v>
      </c>
    </row>
    <row r="85" spans="1:24" x14ac:dyDescent="0.2">
      <c r="A85" s="39">
        <f>Inndata!A84</f>
        <v>0</v>
      </c>
      <c r="B85" s="39">
        <f>Inndata!B84</f>
        <v>0</v>
      </c>
      <c r="C85" s="39">
        <f>Inndata!C84</f>
        <v>0</v>
      </c>
      <c r="D85" s="119">
        <f t="array" ref="D85">SUM(IFERROR(E85:N85,0))+SUM(IFERROR(P85:T85,0))</f>
        <v>0</v>
      </c>
      <c r="E85" s="36">
        <f>Inndata!D84*IF(Inndata!N84="Ja",0.2,1)</f>
        <v>0</v>
      </c>
      <c r="F85" s="36">
        <f>Inndata!E84</f>
        <v>0</v>
      </c>
      <c r="G85" s="37">
        <f>Inndata!D84*Inndata!J84</f>
        <v>0</v>
      </c>
      <c r="H85" s="37">
        <f>Inndata!E84*Inndata!J84</f>
        <v>0</v>
      </c>
      <c r="I85" s="130" t="str">
        <f>IF(E85=0,"",(IF(FutureBuiltZERO!D$26="",1-FutureBuiltZERO!D$28,1-FutureBuiltZERO!D$26)*Inndata!F84*Inndata!J84*Inndata!K84*FutureBuiltZERO!$V$10))</f>
        <v/>
      </c>
      <c r="J85" s="130" t="str">
        <f>IF(E85=0,"",(IF(FutureBuiltZERO!D$26="",1-FutureBuiltZERO!D$28,1-FutureBuiltZERO!D$26)*Inndata!F84*Inndata!J84*Inndata!L84*FutureBuiltZERO!$V$11))</f>
        <v/>
      </c>
      <c r="K85" s="231" t="e">
        <f>Inndata!H84*Inndata!D84*(1+Inndata!J84)*IF(Inndata!P84="Ja",FutureBuiltZERO!$W$7,FutureBuiltZERO!$W$6)</f>
        <v>#VALUE!</v>
      </c>
      <c r="L85" s="37" t="e">
        <f>Inndata!H84*Inndata!E84*(1+Inndata!J84)*FutureBuiltZERO!$W$6</f>
        <v>#VALUE!</v>
      </c>
      <c r="M85" s="129" t="e">
        <f>Inndata!I84*(IF(Inndata!O84="Ja",0,1)+Inndata!J84)*Inndata!K84*FutureBuiltZERO!$W$10*FutureBuiltZERO!D$29</f>
        <v>#VALUE!</v>
      </c>
      <c r="N85" s="129" t="e">
        <f>Inndata!I84*(IF(Inndata!O84="Ja",0,1)+Inndata!J84)*Inndata!L84*FutureBuiltZERO!$W$11*FutureBuiltZERO!D$29</f>
        <v>#VALUE!</v>
      </c>
      <c r="O85" s="38" t="e">
        <f>Inndata!K84*(Inndata!F84*FutureBuiltZERO!$V$9+Inndata!I84*FutureBuiltZERO!$W$9)</f>
        <v>#VALUE!</v>
      </c>
      <c r="P85" s="129" t="e">
        <f>IF(SUM((E85+K85*(1-Inndata!J84)),(M85*(1-Inndata!J84)+R85),O85)&lt;0,-SUM(0.75*(E85+K85*(1-Inndata!J84)),(M85*(1-Inndata!J84)+R85)),O85)</f>
        <v>#VALUE!</v>
      </c>
      <c r="Q85" s="37">
        <f>Inndata!F84*Inndata!M84*FutureBuiltZERO!$W$8</f>
        <v>0</v>
      </c>
      <c r="R85" s="233" t="str">
        <f>IF(E85=0,"",Inndata!F84*Inndata!K84*FutureBuiltZERO!$X$10*IF(Inndata!O84="Ja",0,1)*FutureBuiltZERO!D$30)</f>
        <v/>
      </c>
      <c r="S85" s="129" t="str">
        <f>IF(E85=0,"",Inndata!F84*Inndata!L84*FutureBuiltZERO!$X$11*IF(Inndata!O84="Ja",0,1)*FutureBuiltZERO!D$30)</f>
        <v/>
      </c>
      <c r="T85" s="37">
        <f>IF(Inndata!O84="Ja",-0.1*Inndata!D84,0)</f>
        <v>0</v>
      </c>
      <c r="W85" s="133" t="str">
        <f t="shared" si="1"/>
        <v/>
      </c>
      <c r="X85" s="37" t="e">
        <f>(Inndata!D84+Inndata!E84)*Inndata!H84*(1+Inndata!J84)</f>
        <v>#VALUE!</v>
      </c>
    </row>
    <row r="86" spans="1:24" x14ac:dyDescent="0.2">
      <c r="A86" s="39">
        <f>Inndata!A85</f>
        <v>0</v>
      </c>
      <c r="B86" s="39">
        <f>Inndata!B85</f>
        <v>0</v>
      </c>
      <c r="C86" s="39">
        <f>Inndata!C85</f>
        <v>0</v>
      </c>
      <c r="D86" s="119">
        <f t="array" ref="D86">SUM(IFERROR(E86:N86,0))+SUM(IFERROR(P86:T86,0))</f>
        <v>0</v>
      </c>
      <c r="E86" s="36">
        <f>Inndata!D85*IF(Inndata!N85="Ja",0.2,1)</f>
        <v>0</v>
      </c>
      <c r="F86" s="36">
        <f>Inndata!E85</f>
        <v>0</v>
      </c>
      <c r="G86" s="37">
        <f>Inndata!D85*Inndata!J85</f>
        <v>0</v>
      </c>
      <c r="H86" s="37">
        <f>Inndata!E85*Inndata!J85</f>
        <v>0</v>
      </c>
      <c r="I86" s="130" t="str">
        <f>IF(E86=0,"",(IF(FutureBuiltZERO!D$26="",1-FutureBuiltZERO!D$28,1-FutureBuiltZERO!D$26)*Inndata!F85*Inndata!J85*Inndata!K85*FutureBuiltZERO!$V$10))</f>
        <v/>
      </c>
      <c r="J86" s="130" t="str">
        <f>IF(E86=0,"",(IF(FutureBuiltZERO!D$26="",1-FutureBuiltZERO!D$28,1-FutureBuiltZERO!D$26)*Inndata!F85*Inndata!J85*Inndata!L85*FutureBuiltZERO!$V$11))</f>
        <v/>
      </c>
      <c r="K86" s="231" t="e">
        <f>Inndata!H85*Inndata!D85*(1+Inndata!J85)*IF(Inndata!P85="Ja",FutureBuiltZERO!$W$7,FutureBuiltZERO!$W$6)</f>
        <v>#VALUE!</v>
      </c>
      <c r="L86" s="37" t="e">
        <f>Inndata!H85*Inndata!E85*(1+Inndata!J85)*FutureBuiltZERO!$W$6</f>
        <v>#VALUE!</v>
      </c>
      <c r="M86" s="129" t="e">
        <f>Inndata!I85*(IF(Inndata!O85="Ja",0,1)+Inndata!J85)*Inndata!K85*FutureBuiltZERO!$W$10*FutureBuiltZERO!D$29</f>
        <v>#VALUE!</v>
      </c>
      <c r="N86" s="129" t="e">
        <f>Inndata!I85*(IF(Inndata!O85="Ja",0,1)+Inndata!J85)*Inndata!L85*FutureBuiltZERO!$W$11*FutureBuiltZERO!D$29</f>
        <v>#VALUE!</v>
      </c>
      <c r="O86" s="38" t="e">
        <f>Inndata!K85*(Inndata!F85*FutureBuiltZERO!$V$9+Inndata!I85*FutureBuiltZERO!$W$9)</f>
        <v>#VALUE!</v>
      </c>
      <c r="P86" s="129" t="e">
        <f>IF(SUM((E86+K86*(1-Inndata!J85)),(M86*(1-Inndata!J85)+R86),O86)&lt;0,-SUM(0.75*(E86+K86*(1-Inndata!J85)),(M86*(1-Inndata!J85)+R86)),O86)</f>
        <v>#VALUE!</v>
      </c>
      <c r="Q86" s="37">
        <f>Inndata!F85*Inndata!M85*FutureBuiltZERO!$W$8</f>
        <v>0</v>
      </c>
      <c r="R86" s="233" t="str">
        <f>IF(E86=0,"",Inndata!F85*Inndata!K85*FutureBuiltZERO!$X$10*IF(Inndata!O85="Ja",0,1)*FutureBuiltZERO!D$30)</f>
        <v/>
      </c>
      <c r="S86" s="129" t="str">
        <f>IF(E86=0,"",Inndata!F85*Inndata!L85*FutureBuiltZERO!$X$11*IF(Inndata!O85="Ja",0,1)*FutureBuiltZERO!D$30)</f>
        <v/>
      </c>
      <c r="T86" s="37">
        <f>IF(Inndata!O85="Ja",-0.1*Inndata!D85,0)</f>
        <v>0</v>
      </c>
      <c r="W86" s="133" t="str">
        <f t="shared" si="1"/>
        <v/>
      </c>
      <c r="X86" s="37" t="e">
        <f>(Inndata!D85+Inndata!E85)*Inndata!H85*(1+Inndata!J85)</f>
        <v>#VALUE!</v>
      </c>
    </row>
    <row r="87" spans="1:24" x14ac:dyDescent="0.2">
      <c r="A87" s="39">
        <f>Inndata!A86</f>
        <v>0</v>
      </c>
      <c r="B87" s="39">
        <f>Inndata!B86</f>
        <v>0</v>
      </c>
      <c r="C87" s="39">
        <f>Inndata!C86</f>
        <v>0</v>
      </c>
      <c r="D87" s="119">
        <f t="array" ref="D87">SUM(IFERROR(E87:N87,0))+SUM(IFERROR(P87:T87,0))</f>
        <v>0</v>
      </c>
      <c r="E87" s="36">
        <f>Inndata!D86*IF(Inndata!N86="Ja",0.2,1)</f>
        <v>0</v>
      </c>
      <c r="F87" s="36">
        <f>Inndata!E86</f>
        <v>0</v>
      </c>
      <c r="G87" s="37">
        <f>Inndata!D86*Inndata!J86</f>
        <v>0</v>
      </c>
      <c r="H87" s="37">
        <f>Inndata!E86*Inndata!J86</f>
        <v>0</v>
      </c>
      <c r="I87" s="130" t="str">
        <f>IF(E87=0,"",(IF(FutureBuiltZERO!D$26="",1-FutureBuiltZERO!D$28,1-FutureBuiltZERO!D$26)*Inndata!F86*Inndata!J86*Inndata!K86*FutureBuiltZERO!$V$10))</f>
        <v/>
      </c>
      <c r="J87" s="130" t="str">
        <f>IF(E87=0,"",(IF(FutureBuiltZERO!D$26="",1-FutureBuiltZERO!D$28,1-FutureBuiltZERO!D$26)*Inndata!F86*Inndata!J86*Inndata!L86*FutureBuiltZERO!$V$11))</f>
        <v/>
      </c>
      <c r="K87" s="231" t="e">
        <f>Inndata!H86*Inndata!D86*(1+Inndata!J86)*IF(Inndata!P86="Ja",FutureBuiltZERO!$W$7,FutureBuiltZERO!$W$6)</f>
        <v>#VALUE!</v>
      </c>
      <c r="L87" s="37" t="e">
        <f>Inndata!H86*Inndata!E86*(1+Inndata!J86)*FutureBuiltZERO!$W$6</f>
        <v>#VALUE!</v>
      </c>
      <c r="M87" s="129" t="e">
        <f>Inndata!I86*(IF(Inndata!O86="Ja",0,1)+Inndata!J86)*Inndata!K86*FutureBuiltZERO!$W$10*FutureBuiltZERO!D$29</f>
        <v>#VALUE!</v>
      </c>
      <c r="N87" s="129" t="e">
        <f>Inndata!I86*(IF(Inndata!O86="Ja",0,1)+Inndata!J86)*Inndata!L86*FutureBuiltZERO!$W$11*FutureBuiltZERO!D$29</f>
        <v>#VALUE!</v>
      </c>
      <c r="O87" s="38" t="e">
        <f>Inndata!K86*(Inndata!F86*FutureBuiltZERO!$V$9+Inndata!I86*FutureBuiltZERO!$W$9)</f>
        <v>#VALUE!</v>
      </c>
      <c r="P87" s="129" t="e">
        <f>IF(SUM((E87+K87*(1-Inndata!J86)),(M87*(1-Inndata!J86)+R87),O87)&lt;0,-SUM(0.75*(E87+K87*(1-Inndata!J86)),(M87*(1-Inndata!J86)+R87)),O87)</f>
        <v>#VALUE!</v>
      </c>
      <c r="Q87" s="37">
        <f>Inndata!F86*Inndata!M86*FutureBuiltZERO!$W$8</f>
        <v>0</v>
      </c>
      <c r="R87" s="233" t="str">
        <f>IF(E87=0,"",Inndata!F86*Inndata!K86*FutureBuiltZERO!$X$10*IF(Inndata!O86="Ja",0,1)*FutureBuiltZERO!D$30)</f>
        <v/>
      </c>
      <c r="S87" s="129" t="str">
        <f>IF(E87=0,"",Inndata!F86*Inndata!L86*FutureBuiltZERO!$X$11*IF(Inndata!O86="Ja",0,1)*FutureBuiltZERO!D$30)</f>
        <v/>
      </c>
      <c r="T87" s="37">
        <f>IF(Inndata!O86="Ja",-0.1*Inndata!D86,0)</f>
        <v>0</v>
      </c>
      <c r="W87" s="133" t="str">
        <f t="shared" si="1"/>
        <v/>
      </c>
      <c r="X87" s="37" t="e">
        <f>(Inndata!D86+Inndata!E86)*Inndata!H86*(1+Inndata!J86)</f>
        <v>#VALUE!</v>
      </c>
    </row>
    <row r="88" spans="1:24" x14ac:dyDescent="0.2">
      <c r="A88" s="39">
        <f>Inndata!A87</f>
        <v>0</v>
      </c>
      <c r="B88" s="39">
        <f>Inndata!B87</f>
        <v>0</v>
      </c>
      <c r="C88" s="39">
        <f>Inndata!C87</f>
        <v>0</v>
      </c>
      <c r="D88" s="119">
        <f t="array" ref="D88">SUM(IFERROR(E88:N88,0))+SUM(IFERROR(P88:T88,0))</f>
        <v>0</v>
      </c>
      <c r="E88" s="36">
        <f>Inndata!D87*IF(Inndata!N87="Ja",0.2,1)</f>
        <v>0</v>
      </c>
      <c r="F88" s="36">
        <f>Inndata!E87</f>
        <v>0</v>
      </c>
      <c r="G88" s="37">
        <f>Inndata!D87*Inndata!J87</f>
        <v>0</v>
      </c>
      <c r="H88" s="37">
        <f>Inndata!E87*Inndata!J87</f>
        <v>0</v>
      </c>
      <c r="I88" s="130" t="str">
        <f>IF(E88=0,"",(IF(FutureBuiltZERO!D$26="",1-FutureBuiltZERO!D$28,1-FutureBuiltZERO!D$26)*Inndata!F87*Inndata!J87*Inndata!K87*FutureBuiltZERO!$V$10))</f>
        <v/>
      </c>
      <c r="J88" s="130" t="str">
        <f>IF(E88=0,"",(IF(FutureBuiltZERO!D$26="",1-FutureBuiltZERO!D$28,1-FutureBuiltZERO!D$26)*Inndata!F87*Inndata!J87*Inndata!L87*FutureBuiltZERO!$V$11))</f>
        <v/>
      </c>
      <c r="K88" s="231" t="e">
        <f>Inndata!H87*Inndata!D87*(1+Inndata!J87)*IF(Inndata!P87="Ja",FutureBuiltZERO!$W$7,FutureBuiltZERO!$W$6)</f>
        <v>#VALUE!</v>
      </c>
      <c r="L88" s="37" t="e">
        <f>Inndata!H87*Inndata!E87*(1+Inndata!J87)*FutureBuiltZERO!$W$6</f>
        <v>#VALUE!</v>
      </c>
      <c r="M88" s="129" t="e">
        <f>Inndata!I87*(IF(Inndata!O87="Ja",0,1)+Inndata!J87)*Inndata!K87*FutureBuiltZERO!$W$10*FutureBuiltZERO!D$29</f>
        <v>#VALUE!</v>
      </c>
      <c r="N88" s="129" t="e">
        <f>Inndata!I87*(IF(Inndata!O87="Ja",0,1)+Inndata!J87)*Inndata!L87*FutureBuiltZERO!$W$11*FutureBuiltZERO!D$29</f>
        <v>#VALUE!</v>
      </c>
      <c r="O88" s="38" t="e">
        <f>Inndata!K87*(Inndata!F87*FutureBuiltZERO!$V$9+Inndata!I87*FutureBuiltZERO!$W$9)</f>
        <v>#VALUE!</v>
      </c>
      <c r="P88" s="129" t="e">
        <f>IF(SUM((E88+K88*(1-Inndata!J87)),(M88*(1-Inndata!J87)+R88),O88)&lt;0,-SUM(0.75*(E88+K88*(1-Inndata!J87)),(M88*(1-Inndata!J87)+R88)),O88)</f>
        <v>#VALUE!</v>
      </c>
      <c r="Q88" s="37">
        <f>Inndata!F87*Inndata!M87*FutureBuiltZERO!$W$8</f>
        <v>0</v>
      </c>
      <c r="R88" s="233" t="str">
        <f>IF(E88=0,"",Inndata!F87*Inndata!K87*FutureBuiltZERO!$X$10*IF(Inndata!O87="Ja",0,1)*FutureBuiltZERO!D$30)</f>
        <v/>
      </c>
      <c r="S88" s="129" t="str">
        <f>IF(E88=0,"",Inndata!F87*Inndata!L87*FutureBuiltZERO!$X$11*IF(Inndata!O87="Ja",0,1)*FutureBuiltZERO!D$30)</f>
        <v/>
      </c>
      <c r="T88" s="37">
        <f>IF(Inndata!O87="Ja",-0.1*Inndata!D87,0)</f>
        <v>0</v>
      </c>
      <c r="W88" s="133" t="str">
        <f t="shared" si="1"/>
        <v/>
      </c>
      <c r="X88" s="37" t="e">
        <f>(Inndata!D87+Inndata!E87)*Inndata!H87*(1+Inndata!J87)</f>
        <v>#VALUE!</v>
      </c>
    </row>
    <row r="89" spans="1:24" x14ac:dyDescent="0.2">
      <c r="A89" s="39">
        <f>Inndata!A88</f>
        <v>0</v>
      </c>
      <c r="B89" s="39">
        <f>Inndata!B88</f>
        <v>0</v>
      </c>
      <c r="C89" s="39">
        <f>Inndata!C88</f>
        <v>0</v>
      </c>
      <c r="D89" s="119">
        <f t="array" ref="D89">SUM(IFERROR(E89:N89,0))+SUM(IFERROR(P89:T89,0))</f>
        <v>0</v>
      </c>
      <c r="E89" s="36">
        <f>Inndata!D88*IF(Inndata!N88="Ja",0.2,1)</f>
        <v>0</v>
      </c>
      <c r="F89" s="36">
        <f>Inndata!E88</f>
        <v>0</v>
      </c>
      <c r="G89" s="37">
        <f>Inndata!D88*Inndata!J88</f>
        <v>0</v>
      </c>
      <c r="H89" s="37">
        <f>Inndata!E88*Inndata!J88</f>
        <v>0</v>
      </c>
      <c r="I89" s="130" t="str">
        <f>IF(E89=0,"",(IF(FutureBuiltZERO!D$26="",1-FutureBuiltZERO!D$28,1-FutureBuiltZERO!D$26)*Inndata!F88*Inndata!J88*Inndata!K88*FutureBuiltZERO!$V$10))</f>
        <v/>
      </c>
      <c r="J89" s="130" t="str">
        <f>IF(E89=0,"",(IF(FutureBuiltZERO!D$26="",1-FutureBuiltZERO!D$28,1-FutureBuiltZERO!D$26)*Inndata!F88*Inndata!J88*Inndata!L88*FutureBuiltZERO!$V$11))</f>
        <v/>
      </c>
      <c r="K89" s="231" t="e">
        <f>Inndata!H88*Inndata!D88*(1+Inndata!J88)*IF(Inndata!P88="Ja",FutureBuiltZERO!$W$7,FutureBuiltZERO!$W$6)</f>
        <v>#VALUE!</v>
      </c>
      <c r="L89" s="37" t="e">
        <f>Inndata!H88*Inndata!E88*(1+Inndata!J88)*FutureBuiltZERO!$W$6</f>
        <v>#VALUE!</v>
      </c>
      <c r="M89" s="129" t="e">
        <f>Inndata!I88*(IF(Inndata!O88="Ja",0,1)+Inndata!J88)*Inndata!K88*FutureBuiltZERO!$W$10*FutureBuiltZERO!D$29</f>
        <v>#VALUE!</v>
      </c>
      <c r="N89" s="129" t="e">
        <f>Inndata!I88*(IF(Inndata!O88="Ja",0,1)+Inndata!J88)*Inndata!L88*FutureBuiltZERO!$W$11*FutureBuiltZERO!D$29</f>
        <v>#VALUE!</v>
      </c>
      <c r="O89" s="38" t="e">
        <f>Inndata!K88*(Inndata!F88*FutureBuiltZERO!$V$9+Inndata!I88*FutureBuiltZERO!$W$9)</f>
        <v>#VALUE!</v>
      </c>
      <c r="P89" s="129" t="e">
        <f>IF(SUM((E89+K89*(1-Inndata!J88)),(M89*(1-Inndata!J88)+R89),O89)&lt;0,-SUM(0.75*(E89+K89*(1-Inndata!J88)),(M89*(1-Inndata!J88)+R89)),O89)</f>
        <v>#VALUE!</v>
      </c>
      <c r="Q89" s="37">
        <f>Inndata!F88*Inndata!M88*FutureBuiltZERO!$W$8</f>
        <v>0</v>
      </c>
      <c r="R89" s="233" t="str">
        <f>IF(E89=0,"",Inndata!F88*Inndata!K88*FutureBuiltZERO!$X$10*IF(Inndata!O88="Ja",0,1)*FutureBuiltZERO!D$30)</f>
        <v/>
      </c>
      <c r="S89" s="129" t="str">
        <f>IF(E89=0,"",Inndata!F88*Inndata!L88*FutureBuiltZERO!$X$11*IF(Inndata!O88="Ja",0,1)*FutureBuiltZERO!D$30)</f>
        <v/>
      </c>
      <c r="T89" s="37">
        <f>IF(Inndata!O88="Ja",-0.1*Inndata!D88,0)</f>
        <v>0</v>
      </c>
      <c r="W89" s="133" t="str">
        <f t="shared" si="1"/>
        <v/>
      </c>
      <c r="X89" s="37" t="e">
        <f>(Inndata!D88+Inndata!E88)*Inndata!H88*(1+Inndata!J88)</f>
        <v>#VALUE!</v>
      </c>
    </row>
    <row r="90" spans="1:24" x14ac:dyDescent="0.2">
      <c r="A90" s="39">
        <f>Inndata!A89</f>
        <v>0</v>
      </c>
      <c r="B90" s="39">
        <f>Inndata!B89</f>
        <v>0</v>
      </c>
      <c r="C90" s="39">
        <f>Inndata!C89</f>
        <v>0</v>
      </c>
      <c r="D90" s="119">
        <f t="array" ref="D90">SUM(IFERROR(E90:N90,0))+SUM(IFERROR(P90:T90,0))</f>
        <v>0</v>
      </c>
      <c r="E90" s="36">
        <f>Inndata!D89*IF(Inndata!N89="Ja",0.2,1)</f>
        <v>0</v>
      </c>
      <c r="F90" s="36">
        <f>Inndata!E89</f>
        <v>0</v>
      </c>
      <c r="G90" s="37">
        <f>Inndata!D89*Inndata!J89</f>
        <v>0</v>
      </c>
      <c r="H90" s="37">
        <f>Inndata!E89*Inndata!J89</f>
        <v>0</v>
      </c>
      <c r="I90" s="130" t="str">
        <f>IF(E90=0,"",(IF(FutureBuiltZERO!D$26="",1-FutureBuiltZERO!D$28,1-FutureBuiltZERO!D$26)*Inndata!F89*Inndata!J89*Inndata!K89*FutureBuiltZERO!$V$10))</f>
        <v/>
      </c>
      <c r="J90" s="130" t="str">
        <f>IF(E90=0,"",(IF(FutureBuiltZERO!D$26="",1-FutureBuiltZERO!D$28,1-FutureBuiltZERO!D$26)*Inndata!F89*Inndata!J89*Inndata!L89*FutureBuiltZERO!$V$11))</f>
        <v/>
      </c>
      <c r="K90" s="231" t="e">
        <f>Inndata!H89*Inndata!D89*(1+Inndata!J89)*IF(Inndata!P89="Ja",FutureBuiltZERO!$W$7,FutureBuiltZERO!$W$6)</f>
        <v>#VALUE!</v>
      </c>
      <c r="L90" s="37" t="e">
        <f>Inndata!H89*Inndata!E89*(1+Inndata!J89)*FutureBuiltZERO!$W$6</f>
        <v>#VALUE!</v>
      </c>
      <c r="M90" s="129" t="e">
        <f>Inndata!I89*(IF(Inndata!O89="Ja",0,1)+Inndata!J89)*Inndata!K89*FutureBuiltZERO!$W$10*FutureBuiltZERO!D$29</f>
        <v>#VALUE!</v>
      </c>
      <c r="N90" s="129" t="e">
        <f>Inndata!I89*(IF(Inndata!O89="Ja",0,1)+Inndata!J89)*Inndata!L89*FutureBuiltZERO!$W$11*FutureBuiltZERO!D$29</f>
        <v>#VALUE!</v>
      </c>
      <c r="O90" s="38" t="e">
        <f>Inndata!K89*(Inndata!F89*FutureBuiltZERO!$V$9+Inndata!I89*FutureBuiltZERO!$W$9)</f>
        <v>#VALUE!</v>
      </c>
      <c r="P90" s="129" t="e">
        <f>IF(SUM((E90+K90*(1-Inndata!J89)),(M90*(1-Inndata!J89)+R90),O90)&lt;0,-SUM(0.75*(E90+K90*(1-Inndata!J89)),(M90*(1-Inndata!J89)+R90)),O90)</f>
        <v>#VALUE!</v>
      </c>
      <c r="Q90" s="37">
        <f>Inndata!F89*Inndata!M89*FutureBuiltZERO!$W$8</f>
        <v>0</v>
      </c>
      <c r="R90" s="233" t="str">
        <f>IF(E90=0,"",Inndata!F89*Inndata!K89*FutureBuiltZERO!$X$10*IF(Inndata!O89="Ja",0,1)*FutureBuiltZERO!D$30)</f>
        <v/>
      </c>
      <c r="S90" s="129" t="str">
        <f>IF(E90=0,"",Inndata!F89*Inndata!L89*FutureBuiltZERO!$X$11*IF(Inndata!O89="Ja",0,1)*FutureBuiltZERO!D$30)</f>
        <v/>
      </c>
      <c r="T90" s="37">
        <f>IF(Inndata!O89="Ja",-0.1*Inndata!D89,0)</f>
        <v>0</v>
      </c>
      <c r="W90" s="133" t="str">
        <f t="shared" si="1"/>
        <v/>
      </c>
      <c r="X90" s="37" t="e">
        <f>(Inndata!D89+Inndata!E89)*Inndata!H89*(1+Inndata!J89)</f>
        <v>#VALUE!</v>
      </c>
    </row>
    <row r="91" spans="1:24" x14ac:dyDescent="0.2">
      <c r="A91" s="39">
        <f>Inndata!A90</f>
        <v>0</v>
      </c>
      <c r="B91" s="39">
        <f>Inndata!B90</f>
        <v>0</v>
      </c>
      <c r="C91" s="39">
        <f>Inndata!C90</f>
        <v>0</v>
      </c>
      <c r="D91" s="119">
        <f t="array" ref="D91">SUM(IFERROR(E91:N91,0))+SUM(IFERROR(P91:T91,0))</f>
        <v>0</v>
      </c>
      <c r="E91" s="36">
        <f>Inndata!D90*IF(Inndata!N90="Ja",0.2,1)</f>
        <v>0</v>
      </c>
      <c r="F91" s="36">
        <f>Inndata!E90</f>
        <v>0</v>
      </c>
      <c r="G91" s="37">
        <f>Inndata!D90*Inndata!J90</f>
        <v>0</v>
      </c>
      <c r="H91" s="37">
        <f>Inndata!E90*Inndata!J90</f>
        <v>0</v>
      </c>
      <c r="I91" s="130" t="str">
        <f>IF(E91=0,"",(IF(FutureBuiltZERO!D$26="",1-FutureBuiltZERO!D$28,1-FutureBuiltZERO!D$26)*Inndata!F90*Inndata!J90*Inndata!K90*FutureBuiltZERO!$V$10))</f>
        <v/>
      </c>
      <c r="J91" s="130" t="str">
        <f>IF(E91=0,"",(IF(FutureBuiltZERO!D$26="",1-FutureBuiltZERO!D$28,1-FutureBuiltZERO!D$26)*Inndata!F90*Inndata!J90*Inndata!L90*FutureBuiltZERO!$V$11))</f>
        <v/>
      </c>
      <c r="K91" s="231" t="e">
        <f>Inndata!H90*Inndata!D90*(1+Inndata!J90)*IF(Inndata!P90="Ja",FutureBuiltZERO!$W$7,FutureBuiltZERO!$W$6)</f>
        <v>#VALUE!</v>
      </c>
      <c r="L91" s="37" t="e">
        <f>Inndata!H90*Inndata!E90*(1+Inndata!J90)*FutureBuiltZERO!$W$6</f>
        <v>#VALUE!</v>
      </c>
      <c r="M91" s="129" t="e">
        <f>Inndata!I90*(IF(Inndata!O90="Ja",0,1)+Inndata!J90)*Inndata!K90*FutureBuiltZERO!$W$10*FutureBuiltZERO!D$29</f>
        <v>#VALUE!</v>
      </c>
      <c r="N91" s="129" t="e">
        <f>Inndata!I90*(IF(Inndata!O90="Ja",0,1)+Inndata!J90)*Inndata!L90*FutureBuiltZERO!$W$11*FutureBuiltZERO!D$29</f>
        <v>#VALUE!</v>
      </c>
      <c r="O91" s="38" t="e">
        <f>Inndata!K90*(Inndata!F90*FutureBuiltZERO!$V$9+Inndata!I90*FutureBuiltZERO!$W$9)</f>
        <v>#VALUE!</v>
      </c>
      <c r="P91" s="129" t="e">
        <f>IF(SUM((E91+K91*(1-Inndata!J90)),(M91*(1-Inndata!J90)+R91),O91)&lt;0,-SUM(0.75*(E91+K91*(1-Inndata!J90)),(M91*(1-Inndata!J90)+R91)),O91)</f>
        <v>#VALUE!</v>
      </c>
      <c r="Q91" s="37">
        <f>Inndata!F90*Inndata!M90*FutureBuiltZERO!$W$8</f>
        <v>0</v>
      </c>
      <c r="R91" s="233" t="str">
        <f>IF(E91=0,"",Inndata!F90*Inndata!K90*FutureBuiltZERO!$X$10*IF(Inndata!O90="Ja",0,1)*FutureBuiltZERO!D$30)</f>
        <v/>
      </c>
      <c r="S91" s="129" t="str">
        <f>IF(E91=0,"",Inndata!F90*Inndata!L90*FutureBuiltZERO!$X$11*IF(Inndata!O90="Ja",0,1)*FutureBuiltZERO!D$30)</f>
        <v/>
      </c>
      <c r="T91" s="37">
        <f>IF(Inndata!O90="Ja",-0.1*Inndata!D90,0)</f>
        <v>0</v>
      </c>
      <c r="W91" s="133" t="str">
        <f t="shared" si="1"/>
        <v/>
      </c>
      <c r="X91" s="37" t="e">
        <f>(Inndata!D90+Inndata!E90)*Inndata!H90*(1+Inndata!J90)</f>
        <v>#VALUE!</v>
      </c>
    </row>
    <row r="92" spans="1:24" x14ac:dyDescent="0.2">
      <c r="A92" s="39">
        <f>Inndata!A91</f>
        <v>0</v>
      </c>
      <c r="B92" s="39">
        <f>Inndata!B91</f>
        <v>0</v>
      </c>
      <c r="C92" s="39">
        <f>Inndata!C91</f>
        <v>0</v>
      </c>
      <c r="D92" s="119">
        <f t="array" ref="D92">SUM(IFERROR(E92:N92,0))+SUM(IFERROR(P92:T92,0))</f>
        <v>0</v>
      </c>
      <c r="E92" s="36">
        <f>Inndata!D91*IF(Inndata!N91="Ja",0.2,1)</f>
        <v>0</v>
      </c>
      <c r="F92" s="36">
        <f>Inndata!E91</f>
        <v>0</v>
      </c>
      <c r="G92" s="37">
        <f>Inndata!D91*Inndata!J91</f>
        <v>0</v>
      </c>
      <c r="H92" s="37">
        <f>Inndata!E91*Inndata!J91</f>
        <v>0</v>
      </c>
      <c r="I92" s="130" t="str">
        <f>IF(E92=0,"",(IF(FutureBuiltZERO!D$26="",1-FutureBuiltZERO!D$28,1-FutureBuiltZERO!D$26)*Inndata!F91*Inndata!J91*Inndata!K91*FutureBuiltZERO!$V$10))</f>
        <v/>
      </c>
      <c r="J92" s="130" t="str">
        <f>IF(E92=0,"",(IF(FutureBuiltZERO!D$26="",1-FutureBuiltZERO!D$28,1-FutureBuiltZERO!D$26)*Inndata!F91*Inndata!J91*Inndata!L91*FutureBuiltZERO!$V$11))</f>
        <v/>
      </c>
      <c r="K92" s="231" t="e">
        <f>Inndata!H91*Inndata!D91*(1+Inndata!J91)*IF(Inndata!P91="Ja",FutureBuiltZERO!$W$7,FutureBuiltZERO!$W$6)</f>
        <v>#VALUE!</v>
      </c>
      <c r="L92" s="37" t="e">
        <f>Inndata!H91*Inndata!E91*(1+Inndata!J91)*FutureBuiltZERO!$W$6</f>
        <v>#VALUE!</v>
      </c>
      <c r="M92" s="129" t="e">
        <f>Inndata!I91*(IF(Inndata!O91="Ja",0,1)+Inndata!J91)*Inndata!K91*FutureBuiltZERO!$W$10*FutureBuiltZERO!D$29</f>
        <v>#VALUE!</v>
      </c>
      <c r="N92" s="129" t="e">
        <f>Inndata!I91*(IF(Inndata!O91="Ja",0,1)+Inndata!J91)*Inndata!L91*FutureBuiltZERO!$W$11*FutureBuiltZERO!D$29</f>
        <v>#VALUE!</v>
      </c>
      <c r="O92" s="38" t="e">
        <f>Inndata!K91*(Inndata!F91*FutureBuiltZERO!$V$9+Inndata!I91*FutureBuiltZERO!$W$9)</f>
        <v>#VALUE!</v>
      </c>
      <c r="P92" s="129" t="e">
        <f>IF(SUM((E92+K92*(1-Inndata!J91)),(M92*(1-Inndata!J91)+R92),O92)&lt;0,-SUM(0.75*(E92+K92*(1-Inndata!J91)),(M92*(1-Inndata!J91)+R92)),O92)</f>
        <v>#VALUE!</v>
      </c>
      <c r="Q92" s="37">
        <f>Inndata!F91*Inndata!M91*FutureBuiltZERO!$W$8</f>
        <v>0</v>
      </c>
      <c r="R92" s="233" t="str">
        <f>IF(E92=0,"",Inndata!F91*Inndata!K91*FutureBuiltZERO!$X$10*IF(Inndata!O91="Ja",0,1)*FutureBuiltZERO!D$30)</f>
        <v/>
      </c>
      <c r="S92" s="129" t="str">
        <f>IF(E92=0,"",Inndata!F91*Inndata!L91*FutureBuiltZERO!$X$11*IF(Inndata!O91="Ja",0,1)*FutureBuiltZERO!D$30)</f>
        <v/>
      </c>
      <c r="T92" s="37">
        <f>IF(Inndata!O91="Ja",-0.1*Inndata!D91,0)</f>
        <v>0</v>
      </c>
      <c r="W92" s="133" t="str">
        <f t="shared" si="1"/>
        <v/>
      </c>
      <c r="X92" s="37" t="e">
        <f>(Inndata!D91+Inndata!E91)*Inndata!H91*(1+Inndata!J91)</f>
        <v>#VALUE!</v>
      </c>
    </row>
    <row r="93" spans="1:24" x14ac:dyDescent="0.2">
      <c r="A93" s="39">
        <f>Inndata!A92</f>
        <v>0</v>
      </c>
      <c r="B93" s="39">
        <f>Inndata!B92</f>
        <v>0</v>
      </c>
      <c r="C93" s="39">
        <f>Inndata!C92</f>
        <v>0</v>
      </c>
      <c r="D93" s="119">
        <f t="array" ref="D93">SUM(IFERROR(E93:N93,0))+SUM(IFERROR(P93:T93,0))</f>
        <v>0</v>
      </c>
      <c r="E93" s="36">
        <f>Inndata!D92*IF(Inndata!N92="Ja",0.2,1)</f>
        <v>0</v>
      </c>
      <c r="F93" s="36">
        <f>Inndata!E92</f>
        <v>0</v>
      </c>
      <c r="G93" s="37">
        <f>Inndata!D92*Inndata!J92</f>
        <v>0</v>
      </c>
      <c r="H93" s="37">
        <f>Inndata!E92*Inndata!J92</f>
        <v>0</v>
      </c>
      <c r="I93" s="130" t="str">
        <f>IF(E93=0,"",(IF(FutureBuiltZERO!D$26="",1-FutureBuiltZERO!D$28,1-FutureBuiltZERO!D$26)*Inndata!F92*Inndata!J92*Inndata!K92*FutureBuiltZERO!$V$10))</f>
        <v/>
      </c>
      <c r="J93" s="130" t="str">
        <f>IF(E93=0,"",(IF(FutureBuiltZERO!D$26="",1-FutureBuiltZERO!D$28,1-FutureBuiltZERO!D$26)*Inndata!F92*Inndata!J92*Inndata!L92*FutureBuiltZERO!$V$11))</f>
        <v/>
      </c>
      <c r="K93" s="231" t="e">
        <f>Inndata!H92*Inndata!D92*(1+Inndata!J92)*IF(Inndata!P92="Ja",FutureBuiltZERO!$W$7,FutureBuiltZERO!$W$6)</f>
        <v>#VALUE!</v>
      </c>
      <c r="L93" s="37" t="e">
        <f>Inndata!H92*Inndata!E92*(1+Inndata!J92)*FutureBuiltZERO!$W$6</f>
        <v>#VALUE!</v>
      </c>
      <c r="M93" s="129" t="e">
        <f>Inndata!I92*(IF(Inndata!O92="Ja",0,1)+Inndata!J92)*Inndata!K92*FutureBuiltZERO!$W$10*FutureBuiltZERO!D$29</f>
        <v>#VALUE!</v>
      </c>
      <c r="N93" s="129" t="e">
        <f>Inndata!I92*(IF(Inndata!O92="Ja",0,1)+Inndata!J92)*Inndata!L92*FutureBuiltZERO!$W$11*FutureBuiltZERO!D$29</f>
        <v>#VALUE!</v>
      </c>
      <c r="O93" s="38" t="e">
        <f>Inndata!K92*(Inndata!F92*FutureBuiltZERO!$V$9+Inndata!I92*FutureBuiltZERO!$W$9)</f>
        <v>#VALUE!</v>
      </c>
      <c r="P93" s="129" t="e">
        <f>IF(SUM((E93+K93*(1-Inndata!J92)),(M93*(1-Inndata!J92)+R93),O93)&lt;0,-SUM(0.75*(E93+K93*(1-Inndata!J92)),(M93*(1-Inndata!J92)+R93)),O93)</f>
        <v>#VALUE!</v>
      </c>
      <c r="Q93" s="37">
        <f>Inndata!F92*Inndata!M92*FutureBuiltZERO!$W$8</f>
        <v>0</v>
      </c>
      <c r="R93" s="233" t="str">
        <f>IF(E93=0,"",Inndata!F92*Inndata!K92*FutureBuiltZERO!$X$10*IF(Inndata!O92="Ja",0,1)*FutureBuiltZERO!D$30)</f>
        <v/>
      </c>
      <c r="S93" s="129" t="str">
        <f>IF(E93=0,"",Inndata!F92*Inndata!L92*FutureBuiltZERO!$X$11*IF(Inndata!O92="Ja",0,1)*FutureBuiltZERO!D$30)</f>
        <v/>
      </c>
      <c r="T93" s="37">
        <f>IF(Inndata!O92="Ja",-0.1*Inndata!D92,0)</f>
        <v>0</v>
      </c>
      <c r="W93" s="133" t="str">
        <f t="shared" si="1"/>
        <v/>
      </c>
      <c r="X93" s="37" t="e">
        <f>(Inndata!D92+Inndata!E92)*Inndata!H92*(1+Inndata!J92)</f>
        <v>#VALUE!</v>
      </c>
    </row>
    <row r="94" spans="1:24" x14ac:dyDescent="0.2">
      <c r="A94" s="39">
        <f>Inndata!A93</f>
        <v>0</v>
      </c>
      <c r="B94" s="39">
        <f>Inndata!B93</f>
        <v>0</v>
      </c>
      <c r="C94" s="39">
        <f>Inndata!C93</f>
        <v>0</v>
      </c>
      <c r="D94" s="119">
        <f t="array" ref="D94">SUM(IFERROR(E94:N94,0))+SUM(IFERROR(P94:T94,0))</f>
        <v>0</v>
      </c>
      <c r="E94" s="36">
        <f>Inndata!D93*IF(Inndata!N93="Ja",0.2,1)</f>
        <v>0</v>
      </c>
      <c r="F94" s="36">
        <f>Inndata!E93</f>
        <v>0</v>
      </c>
      <c r="G94" s="37">
        <f>Inndata!D93*Inndata!J93</f>
        <v>0</v>
      </c>
      <c r="H94" s="37">
        <f>Inndata!E93*Inndata!J93</f>
        <v>0</v>
      </c>
      <c r="I94" s="130" t="str">
        <f>IF(E94=0,"",(IF(FutureBuiltZERO!D$26="",1-FutureBuiltZERO!D$28,1-FutureBuiltZERO!D$26)*Inndata!F93*Inndata!J93*Inndata!K93*FutureBuiltZERO!$V$10))</f>
        <v/>
      </c>
      <c r="J94" s="130" t="str">
        <f>IF(E94=0,"",(IF(FutureBuiltZERO!D$26="",1-FutureBuiltZERO!D$28,1-FutureBuiltZERO!D$26)*Inndata!F93*Inndata!J93*Inndata!L93*FutureBuiltZERO!$V$11))</f>
        <v/>
      </c>
      <c r="K94" s="231" t="e">
        <f>Inndata!H93*Inndata!D93*(1+Inndata!J93)*IF(Inndata!P93="Ja",FutureBuiltZERO!$W$7,FutureBuiltZERO!$W$6)</f>
        <v>#VALUE!</v>
      </c>
      <c r="L94" s="37" t="e">
        <f>Inndata!H93*Inndata!E93*(1+Inndata!J93)*FutureBuiltZERO!$W$6</f>
        <v>#VALUE!</v>
      </c>
      <c r="M94" s="129" t="e">
        <f>Inndata!I93*(IF(Inndata!O93="Ja",0,1)+Inndata!J93)*Inndata!K93*FutureBuiltZERO!$W$10*FutureBuiltZERO!D$29</f>
        <v>#VALUE!</v>
      </c>
      <c r="N94" s="129" t="e">
        <f>Inndata!I93*(IF(Inndata!O93="Ja",0,1)+Inndata!J93)*Inndata!L93*FutureBuiltZERO!$W$11*FutureBuiltZERO!D$29</f>
        <v>#VALUE!</v>
      </c>
      <c r="O94" s="38" t="e">
        <f>Inndata!K93*(Inndata!F93*FutureBuiltZERO!$V$9+Inndata!I93*FutureBuiltZERO!$W$9)</f>
        <v>#VALUE!</v>
      </c>
      <c r="P94" s="129" t="e">
        <f>IF(SUM((E94+K94*(1-Inndata!J93)),(M94*(1-Inndata!J93)+R94),O94)&lt;0,-SUM(0.75*(E94+K94*(1-Inndata!J93)),(M94*(1-Inndata!J93)+R94)),O94)</f>
        <v>#VALUE!</v>
      </c>
      <c r="Q94" s="37">
        <f>Inndata!F93*Inndata!M93*FutureBuiltZERO!$W$8</f>
        <v>0</v>
      </c>
      <c r="R94" s="233" t="str">
        <f>IF(E94=0,"",Inndata!F93*Inndata!K93*FutureBuiltZERO!$X$10*IF(Inndata!O93="Ja",0,1)*FutureBuiltZERO!D$30)</f>
        <v/>
      </c>
      <c r="S94" s="129" t="str">
        <f>IF(E94=0,"",Inndata!F93*Inndata!L93*FutureBuiltZERO!$X$11*IF(Inndata!O93="Ja",0,1)*FutureBuiltZERO!D$30)</f>
        <v/>
      </c>
      <c r="T94" s="37">
        <f>IF(Inndata!O93="Ja",-0.1*Inndata!D93,0)</f>
        <v>0</v>
      </c>
      <c r="W94" s="133" t="str">
        <f t="shared" si="1"/>
        <v/>
      </c>
      <c r="X94" s="37" t="e">
        <f>(Inndata!D93+Inndata!E93)*Inndata!H93*(1+Inndata!J93)</f>
        <v>#VALUE!</v>
      </c>
    </row>
    <row r="95" spans="1:24" x14ac:dyDescent="0.2">
      <c r="A95" s="39">
        <f>Inndata!A94</f>
        <v>0</v>
      </c>
      <c r="B95" s="39">
        <f>Inndata!B94</f>
        <v>0</v>
      </c>
      <c r="C95" s="39">
        <f>Inndata!C94</f>
        <v>0</v>
      </c>
      <c r="D95" s="119">
        <f t="array" ref="D95">SUM(IFERROR(E95:N95,0))+SUM(IFERROR(P95:T95,0))</f>
        <v>0</v>
      </c>
      <c r="E95" s="36">
        <f>Inndata!D94*IF(Inndata!N94="Ja",0.2,1)</f>
        <v>0</v>
      </c>
      <c r="F95" s="36">
        <f>Inndata!E94</f>
        <v>0</v>
      </c>
      <c r="G95" s="37">
        <f>Inndata!D94*Inndata!J94</f>
        <v>0</v>
      </c>
      <c r="H95" s="37">
        <f>Inndata!E94*Inndata!J94</f>
        <v>0</v>
      </c>
      <c r="I95" s="130" t="str">
        <f>IF(E95=0,"",(IF(FutureBuiltZERO!D$26="",1-FutureBuiltZERO!D$28,1-FutureBuiltZERO!D$26)*Inndata!F94*Inndata!J94*Inndata!K94*FutureBuiltZERO!$V$10))</f>
        <v/>
      </c>
      <c r="J95" s="130" t="str">
        <f>IF(E95=0,"",(IF(FutureBuiltZERO!D$26="",1-FutureBuiltZERO!D$28,1-FutureBuiltZERO!D$26)*Inndata!F94*Inndata!J94*Inndata!L94*FutureBuiltZERO!$V$11))</f>
        <v/>
      </c>
      <c r="K95" s="231" t="e">
        <f>Inndata!H94*Inndata!D94*(1+Inndata!J94)*IF(Inndata!P94="Ja",FutureBuiltZERO!$W$7,FutureBuiltZERO!$W$6)</f>
        <v>#VALUE!</v>
      </c>
      <c r="L95" s="37" t="e">
        <f>Inndata!H94*Inndata!E94*(1+Inndata!J94)*FutureBuiltZERO!$W$6</f>
        <v>#VALUE!</v>
      </c>
      <c r="M95" s="129" t="e">
        <f>Inndata!I94*(IF(Inndata!O94="Ja",0,1)+Inndata!J94)*Inndata!K94*FutureBuiltZERO!$W$10*FutureBuiltZERO!D$29</f>
        <v>#VALUE!</v>
      </c>
      <c r="N95" s="129" t="e">
        <f>Inndata!I94*(IF(Inndata!O94="Ja",0,1)+Inndata!J94)*Inndata!L94*FutureBuiltZERO!$W$11*FutureBuiltZERO!D$29</f>
        <v>#VALUE!</v>
      </c>
      <c r="O95" s="38" t="e">
        <f>Inndata!K94*(Inndata!F94*FutureBuiltZERO!$V$9+Inndata!I94*FutureBuiltZERO!$W$9)</f>
        <v>#VALUE!</v>
      </c>
      <c r="P95" s="129" t="e">
        <f>IF(SUM((E95+K95*(1-Inndata!J94)),(M95*(1-Inndata!J94)+R95),O95)&lt;0,-SUM(0.75*(E95+K95*(1-Inndata!J94)),(M95*(1-Inndata!J94)+R95)),O95)</f>
        <v>#VALUE!</v>
      </c>
      <c r="Q95" s="37">
        <f>Inndata!F94*Inndata!M94*FutureBuiltZERO!$W$8</f>
        <v>0</v>
      </c>
      <c r="R95" s="233" t="str">
        <f>IF(E95=0,"",Inndata!F94*Inndata!K94*FutureBuiltZERO!$X$10*IF(Inndata!O94="Ja",0,1)*FutureBuiltZERO!D$30)</f>
        <v/>
      </c>
      <c r="S95" s="129" t="str">
        <f>IF(E95=0,"",Inndata!F94*Inndata!L94*FutureBuiltZERO!$X$11*IF(Inndata!O94="Ja",0,1)*FutureBuiltZERO!D$30)</f>
        <v/>
      </c>
      <c r="T95" s="37">
        <f>IF(Inndata!O94="Ja",-0.1*Inndata!D94,0)</f>
        <v>0</v>
      </c>
      <c r="W95" s="133" t="str">
        <f t="shared" si="1"/>
        <v/>
      </c>
      <c r="X95" s="37" t="e">
        <f>(Inndata!D94+Inndata!E94)*Inndata!H94*(1+Inndata!J94)</f>
        <v>#VALUE!</v>
      </c>
    </row>
    <row r="96" spans="1:24" x14ac:dyDescent="0.2">
      <c r="A96" s="39">
        <f>Inndata!A95</f>
        <v>0</v>
      </c>
      <c r="B96" s="39">
        <f>Inndata!B95</f>
        <v>0</v>
      </c>
      <c r="C96" s="39">
        <f>Inndata!C95</f>
        <v>0</v>
      </c>
      <c r="D96" s="119">
        <f t="array" ref="D96">SUM(IFERROR(E96:N96,0))+SUM(IFERROR(P96:T96,0))</f>
        <v>0</v>
      </c>
      <c r="E96" s="36">
        <f>Inndata!D95*IF(Inndata!N95="Ja",0.2,1)</f>
        <v>0</v>
      </c>
      <c r="F96" s="36">
        <f>Inndata!E95</f>
        <v>0</v>
      </c>
      <c r="G96" s="37">
        <f>Inndata!D95*Inndata!J95</f>
        <v>0</v>
      </c>
      <c r="H96" s="37">
        <f>Inndata!E95*Inndata!J95</f>
        <v>0</v>
      </c>
      <c r="I96" s="130" t="str">
        <f>IF(E96=0,"",(IF(FutureBuiltZERO!D$26="",1-FutureBuiltZERO!D$28,1-FutureBuiltZERO!D$26)*Inndata!F95*Inndata!J95*Inndata!K95*FutureBuiltZERO!$V$10))</f>
        <v/>
      </c>
      <c r="J96" s="130" t="str">
        <f>IF(E96=0,"",(IF(FutureBuiltZERO!D$26="",1-FutureBuiltZERO!D$28,1-FutureBuiltZERO!D$26)*Inndata!F95*Inndata!J95*Inndata!L95*FutureBuiltZERO!$V$11))</f>
        <v/>
      </c>
      <c r="K96" s="231" t="e">
        <f>Inndata!H95*Inndata!D95*(1+Inndata!J95)*IF(Inndata!P95="Ja",FutureBuiltZERO!$W$7,FutureBuiltZERO!$W$6)</f>
        <v>#VALUE!</v>
      </c>
      <c r="L96" s="37" t="e">
        <f>Inndata!H95*Inndata!E95*(1+Inndata!J95)*FutureBuiltZERO!$W$6</f>
        <v>#VALUE!</v>
      </c>
      <c r="M96" s="129" t="e">
        <f>Inndata!I95*(IF(Inndata!O95="Ja",0,1)+Inndata!J95)*Inndata!K95*FutureBuiltZERO!$W$10*FutureBuiltZERO!D$29</f>
        <v>#VALUE!</v>
      </c>
      <c r="N96" s="129" t="e">
        <f>Inndata!I95*(IF(Inndata!O95="Ja",0,1)+Inndata!J95)*Inndata!L95*FutureBuiltZERO!$W$11*FutureBuiltZERO!D$29</f>
        <v>#VALUE!</v>
      </c>
      <c r="O96" s="38" t="e">
        <f>Inndata!K95*(Inndata!F95*FutureBuiltZERO!$V$9+Inndata!I95*FutureBuiltZERO!$W$9)</f>
        <v>#VALUE!</v>
      </c>
      <c r="P96" s="129" t="e">
        <f>IF(SUM((E96+K96*(1-Inndata!J95)),(M96*(1-Inndata!J95)+R96),O96)&lt;0,-SUM(0.75*(E96+K96*(1-Inndata!J95)),(M96*(1-Inndata!J95)+R96)),O96)</f>
        <v>#VALUE!</v>
      </c>
      <c r="Q96" s="37">
        <f>Inndata!F95*Inndata!M95*FutureBuiltZERO!$W$8</f>
        <v>0</v>
      </c>
      <c r="R96" s="233" t="str">
        <f>IF(E96=0,"",Inndata!F95*Inndata!K95*FutureBuiltZERO!$X$10*IF(Inndata!O95="Ja",0,1)*FutureBuiltZERO!D$30)</f>
        <v/>
      </c>
      <c r="S96" s="129" t="str">
        <f>IF(E96=0,"",Inndata!F95*Inndata!L95*FutureBuiltZERO!$X$11*IF(Inndata!O95="Ja",0,1)*FutureBuiltZERO!D$30)</f>
        <v/>
      </c>
      <c r="T96" s="37">
        <f>IF(Inndata!O95="Ja",-0.1*Inndata!D95,0)</f>
        <v>0</v>
      </c>
      <c r="W96" s="133" t="str">
        <f t="shared" si="1"/>
        <v/>
      </c>
      <c r="X96" s="37" t="e">
        <f>(Inndata!D95+Inndata!E95)*Inndata!H95*(1+Inndata!J95)</f>
        <v>#VALUE!</v>
      </c>
    </row>
    <row r="97" spans="1:24" x14ac:dyDescent="0.2">
      <c r="A97" s="39">
        <f>Inndata!A96</f>
        <v>0</v>
      </c>
      <c r="B97" s="39">
        <f>Inndata!B96</f>
        <v>0</v>
      </c>
      <c r="C97" s="39">
        <f>Inndata!C96</f>
        <v>0</v>
      </c>
      <c r="D97" s="119">
        <f t="array" ref="D97">SUM(IFERROR(E97:N97,0))+SUM(IFERROR(P97:T97,0))</f>
        <v>0</v>
      </c>
      <c r="E97" s="36">
        <f>Inndata!D96*IF(Inndata!N96="Ja",0.2,1)</f>
        <v>0</v>
      </c>
      <c r="F97" s="36">
        <f>Inndata!E96</f>
        <v>0</v>
      </c>
      <c r="G97" s="37">
        <f>Inndata!D96*Inndata!J96</f>
        <v>0</v>
      </c>
      <c r="H97" s="37">
        <f>Inndata!E96*Inndata!J96</f>
        <v>0</v>
      </c>
      <c r="I97" s="130" t="str">
        <f>IF(E97=0,"",(IF(FutureBuiltZERO!D$26="",1-FutureBuiltZERO!D$28,1-FutureBuiltZERO!D$26)*Inndata!F96*Inndata!J96*Inndata!K96*FutureBuiltZERO!$V$10))</f>
        <v/>
      </c>
      <c r="J97" s="130" t="str">
        <f>IF(E97=0,"",(IF(FutureBuiltZERO!D$26="",1-FutureBuiltZERO!D$28,1-FutureBuiltZERO!D$26)*Inndata!F96*Inndata!J96*Inndata!L96*FutureBuiltZERO!$V$11))</f>
        <v/>
      </c>
      <c r="K97" s="231" t="e">
        <f>Inndata!H96*Inndata!D96*(1+Inndata!J96)*IF(Inndata!P96="Ja",FutureBuiltZERO!$W$7,FutureBuiltZERO!$W$6)</f>
        <v>#VALUE!</v>
      </c>
      <c r="L97" s="37" t="e">
        <f>Inndata!H96*Inndata!E96*(1+Inndata!J96)*FutureBuiltZERO!$W$6</f>
        <v>#VALUE!</v>
      </c>
      <c r="M97" s="129" t="e">
        <f>Inndata!I96*(IF(Inndata!O96="Ja",0,1)+Inndata!J96)*Inndata!K96*FutureBuiltZERO!$W$10*FutureBuiltZERO!D$29</f>
        <v>#VALUE!</v>
      </c>
      <c r="N97" s="129" t="e">
        <f>Inndata!I96*(IF(Inndata!O96="Ja",0,1)+Inndata!J96)*Inndata!L96*FutureBuiltZERO!$W$11*FutureBuiltZERO!D$29</f>
        <v>#VALUE!</v>
      </c>
      <c r="O97" s="38" t="e">
        <f>Inndata!K96*(Inndata!F96*FutureBuiltZERO!$V$9+Inndata!I96*FutureBuiltZERO!$W$9)</f>
        <v>#VALUE!</v>
      </c>
      <c r="P97" s="129" t="e">
        <f>IF(SUM((E97+K97*(1-Inndata!J96)),(M97*(1-Inndata!J96)+R97),O97)&lt;0,-SUM(0.75*(E97+K97*(1-Inndata!J96)),(M97*(1-Inndata!J96)+R97)),O97)</f>
        <v>#VALUE!</v>
      </c>
      <c r="Q97" s="37">
        <f>Inndata!F96*Inndata!M96*FutureBuiltZERO!$W$8</f>
        <v>0</v>
      </c>
      <c r="R97" s="233" t="str">
        <f>IF(E97=0,"",Inndata!F96*Inndata!K96*FutureBuiltZERO!$X$10*IF(Inndata!O96="Ja",0,1)*FutureBuiltZERO!D$30)</f>
        <v/>
      </c>
      <c r="S97" s="129" t="str">
        <f>IF(E97=0,"",Inndata!F96*Inndata!L96*FutureBuiltZERO!$X$11*IF(Inndata!O96="Ja",0,1)*FutureBuiltZERO!D$30)</f>
        <v/>
      </c>
      <c r="T97" s="37">
        <f>IF(Inndata!O96="Ja",-0.1*Inndata!D96,0)</f>
        <v>0</v>
      </c>
      <c r="W97" s="133" t="str">
        <f t="shared" si="1"/>
        <v/>
      </c>
      <c r="X97" s="37" t="e">
        <f>(Inndata!D96+Inndata!E96)*Inndata!H96*(1+Inndata!J96)</f>
        <v>#VALUE!</v>
      </c>
    </row>
    <row r="98" spans="1:24" x14ac:dyDescent="0.2">
      <c r="A98" s="39">
        <f>Inndata!A97</f>
        <v>0</v>
      </c>
      <c r="B98" s="39">
        <f>Inndata!B97</f>
        <v>0</v>
      </c>
      <c r="C98" s="39">
        <f>Inndata!C97</f>
        <v>0</v>
      </c>
      <c r="D98" s="119">
        <f t="array" ref="D98">SUM(IFERROR(E98:N98,0))+SUM(IFERROR(P98:T98,0))</f>
        <v>0</v>
      </c>
      <c r="E98" s="36">
        <f>Inndata!D97*IF(Inndata!N97="Ja",0.2,1)</f>
        <v>0</v>
      </c>
      <c r="F98" s="36">
        <f>Inndata!E97</f>
        <v>0</v>
      </c>
      <c r="G98" s="37">
        <f>Inndata!D97*Inndata!J97</f>
        <v>0</v>
      </c>
      <c r="H98" s="37">
        <f>Inndata!E97*Inndata!J97</f>
        <v>0</v>
      </c>
      <c r="I98" s="130" t="str">
        <f>IF(E98=0,"",(IF(FutureBuiltZERO!D$26="",1-FutureBuiltZERO!D$28,1-FutureBuiltZERO!D$26)*Inndata!F97*Inndata!J97*Inndata!K97*FutureBuiltZERO!$V$10))</f>
        <v/>
      </c>
      <c r="J98" s="130" t="str">
        <f>IF(E98=0,"",(IF(FutureBuiltZERO!D$26="",1-FutureBuiltZERO!D$28,1-FutureBuiltZERO!D$26)*Inndata!F97*Inndata!J97*Inndata!L97*FutureBuiltZERO!$V$11))</f>
        <v/>
      </c>
      <c r="K98" s="231" t="e">
        <f>Inndata!H97*Inndata!D97*(1+Inndata!J97)*IF(Inndata!P97="Ja",FutureBuiltZERO!$W$7,FutureBuiltZERO!$W$6)</f>
        <v>#VALUE!</v>
      </c>
      <c r="L98" s="37" t="e">
        <f>Inndata!H97*Inndata!E97*(1+Inndata!J97)*FutureBuiltZERO!$W$6</f>
        <v>#VALUE!</v>
      </c>
      <c r="M98" s="129" t="e">
        <f>Inndata!I97*(IF(Inndata!O97="Ja",0,1)+Inndata!J97)*Inndata!K97*FutureBuiltZERO!$W$10*FutureBuiltZERO!D$29</f>
        <v>#VALUE!</v>
      </c>
      <c r="N98" s="129" t="e">
        <f>Inndata!I97*(IF(Inndata!O97="Ja",0,1)+Inndata!J97)*Inndata!L97*FutureBuiltZERO!$W$11*FutureBuiltZERO!D$29</f>
        <v>#VALUE!</v>
      </c>
      <c r="O98" s="38" t="e">
        <f>Inndata!K97*(Inndata!F97*FutureBuiltZERO!$V$9+Inndata!I97*FutureBuiltZERO!$W$9)</f>
        <v>#VALUE!</v>
      </c>
      <c r="P98" s="129" t="e">
        <f>IF(SUM((E98+K98*(1-Inndata!J97)),(M98*(1-Inndata!J97)+R98),O98)&lt;0,-SUM(0.75*(E98+K98*(1-Inndata!J97)),(M98*(1-Inndata!J97)+R98)),O98)</f>
        <v>#VALUE!</v>
      </c>
      <c r="Q98" s="37">
        <f>Inndata!F97*Inndata!M97*FutureBuiltZERO!$W$8</f>
        <v>0</v>
      </c>
      <c r="R98" s="233" t="str">
        <f>IF(E98=0,"",Inndata!F97*Inndata!K97*FutureBuiltZERO!$X$10*IF(Inndata!O97="Ja",0,1)*FutureBuiltZERO!D$30)</f>
        <v/>
      </c>
      <c r="S98" s="129" t="str">
        <f>IF(E98=0,"",Inndata!F97*Inndata!L97*FutureBuiltZERO!$X$11*IF(Inndata!O97="Ja",0,1)*FutureBuiltZERO!D$30)</f>
        <v/>
      </c>
      <c r="T98" s="37">
        <f>IF(Inndata!O97="Ja",-0.1*Inndata!D97,0)</f>
        <v>0</v>
      </c>
      <c r="W98" s="133" t="str">
        <f t="shared" si="1"/>
        <v/>
      </c>
      <c r="X98" s="37" t="e">
        <f>(Inndata!D97+Inndata!E97)*Inndata!H97*(1+Inndata!J97)</f>
        <v>#VALUE!</v>
      </c>
    </row>
    <row r="99" spans="1:24" x14ac:dyDescent="0.2">
      <c r="A99" s="39">
        <f>Inndata!A98</f>
        <v>0</v>
      </c>
      <c r="B99" s="39">
        <f>Inndata!B98</f>
        <v>0</v>
      </c>
      <c r="C99" s="39">
        <f>Inndata!C98</f>
        <v>0</v>
      </c>
      <c r="D99" s="119">
        <f t="array" ref="D99">SUM(IFERROR(E99:N99,0))+SUM(IFERROR(P99:T99,0))</f>
        <v>0</v>
      </c>
      <c r="E99" s="36">
        <f>Inndata!D98*IF(Inndata!N98="Ja",0.2,1)</f>
        <v>0</v>
      </c>
      <c r="F99" s="36">
        <f>Inndata!E98</f>
        <v>0</v>
      </c>
      <c r="G99" s="37">
        <f>Inndata!D98*Inndata!J98</f>
        <v>0</v>
      </c>
      <c r="H99" s="37">
        <f>Inndata!E98*Inndata!J98</f>
        <v>0</v>
      </c>
      <c r="I99" s="130" t="str">
        <f>IF(E99=0,"",(IF(FutureBuiltZERO!D$26="",1-FutureBuiltZERO!D$28,1-FutureBuiltZERO!D$26)*Inndata!F98*Inndata!J98*Inndata!K98*FutureBuiltZERO!$V$10))</f>
        <v/>
      </c>
      <c r="J99" s="130" t="str">
        <f>IF(E99=0,"",(IF(FutureBuiltZERO!D$26="",1-FutureBuiltZERO!D$28,1-FutureBuiltZERO!D$26)*Inndata!F98*Inndata!J98*Inndata!L98*FutureBuiltZERO!$V$11))</f>
        <v/>
      </c>
      <c r="K99" s="231" t="e">
        <f>Inndata!H98*Inndata!D98*(1+Inndata!J98)*IF(Inndata!P98="Ja",FutureBuiltZERO!$W$7,FutureBuiltZERO!$W$6)</f>
        <v>#VALUE!</v>
      </c>
      <c r="L99" s="37" t="e">
        <f>Inndata!H98*Inndata!E98*(1+Inndata!J98)*FutureBuiltZERO!$W$6</f>
        <v>#VALUE!</v>
      </c>
      <c r="M99" s="129" t="e">
        <f>Inndata!I98*(IF(Inndata!O98="Ja",0,1)+Inndata!J98)*Inndata!K98*FutureBuiltZERO!$W$10*FutureBuiltZERO!D$29</f>
        <v>#VALUE!</v>
      </c>
      <c r="N99" s="129" t="e">
        <f>Inndata!I98*(IF(Inndata!O98="Ja",0,1)+Inndata!J98)*Inndata!L98*FutureBuiltZERO!$W$11*FutureBuiltZERO!D$29</f>
        <v>#VALUE!</v>
      </c>
      <c r="O99" s="38" t="e">
        <f>Inndata!K98*(Inndata!F98*FutureBuiltZERO!$V$9+Inndata!I98*FutureBuiltZERO!$W$9)</f>
        <v>#VALUE!</v>
      </c>
      <c r="P99" s="129" t="e">
        <f>IF(SUM((E99+K99*(1-Inndata!J98)),(M99*(1-Inndata!J98)+R99),O99)&lt;0,-SUM(0.75*(E99+K99*(1-Inndata!J98)),(M99*(1-Inndata!J98)+R99)),O99)</f>
        <v>#VALUE!</v>
      </c>
      <c r="Q99" s="37">
        <f>Inndata!F98*Inndata!M98*FutureBuiltZERO!$W$8</f>
        <v>0</v>
      </c>
      <c r="R99" s="233" t="str">
        <f>IF(E99=0,"",Inndata!F98*Inndata!K98*FutureBuiltZERO!$X$10*IF(Inndata!O98="Ja",0,1)*FutureBuiltZERO!D$30)</f>
        <v/>
      </c>
      <c r="S99" s="129" t="str">
        <f>IF(E99=0,"",Inndata!F98*Inndata!L98*FutureBuiltZERO!$X$11*IF(Inndata!O98="Ja",0,1)*FutureBuiltZERO!D$30)</f>
        <v/>
      </c>
      <c r="T99" s="37">
        <f>IF(Inndata!O98="Ja",-0.1*Inndata!D98,0)</f>
        <v>0</v>
      </c>
      <c r="W99" s="133" t="str">
        <f t="shared" si="1"/>
        <v/>
      </c>
      <c r="X99" s="37" t="e">
        <f>(Inndata!D98+Inndata!E98)*Inndata!H98*(1+Inndata!J98)</f>
        <v>#VALUE!</v>
      </c>
    </row>
    <row r="100" spans="1:24" x14ac:dyDescent="0.2">
      <c r="A100" s="39">
        <f>Inndata!A99</f>
        <v>0</v>
      </c>
      <c r="B100" s="39">
        <f>Inndata!B99</f>
        <v>0</v>
      </c>
      <c r="C100" s="39">
        <f>Inndata!C99</f>
        <v>0</v>
      </c>
      <c r="D100" s="119">
        <f t="array" ref="D100">SUM(IFERROR(E100:N100,0))+SUM(IFERROR(P100:T100,0))</f>
        <v>0</v>
      </c>
      <c r="E100" s="36">
        <f>Inndata!D99*IF(Inndata!N99="Ja",0.2,1)</f>
        <v>0</v>
      </c>
      <c r="F100" s="36">
        <f>Inndata!E99</f>
        <v>0</v>
      </c>
      <c r="G100" s="37">
        <f>Inndata!D99*Inndata!J99</f>
        <v>0</v>
      </c>
      <c r="H100" s="37">
        <f>Inndata!E99*Inndata!J99</f>
        <v>0</v>
      </c>
      <c r="I100" s="130" t="str">
        <f>IF(E100=0,"",(IF(FutureBuiltZERO!D$26="",1-FutureBuiltZERO!D$28,1-FutureBuiltZERO!D$26)*Inndata!F99*Inndata!J99*Inndata!K99*FutureBuiltZERO!$V$10))</f>
        <v/>
      </c>
      <c r="J100" s="130" t="str">
        <f>IF(E100=0,"",(IF(FutureBuiltZERO!D$26="",1-FutureBuiltZERO!D$28,1-FutureBuiltZERO!D$26)*Inndata!F99*Inndata!J99*Inndata!L99*FutureBuiltZERO!$V$11))</f>
        <v/>
      </c>
      <c r="K100" s="231" t="e">
        <f>Inndata!H99*Inndata!D99*(1+Inndata!J99)*IF(Inndata!P99="Ja",FutureBuiltZERO!$W$7,FutureBuiltZERO!$W$6)</f>
        <v>#VALUE!</v>
      </c>
      <c r="L100" s="37" t="e">
        <f>Inndata!H99*Inndata!E99*(1+Inndata!J99)*FutureBuiltZERO!$W$6</f>
        <v>#VALUE!</v>
      </c>
      <c r="M100" s="129" t="e">
        <f>Inndata!I99*(IF(Inndata!O99="Ja",0,1)+Inndata!J99)*Inndata!K99*FutureBuiltZERO!$W$10*FutureBuiltZERO!D$29</f>
        <v>#VALUE!</v>
      </c>
      <c r="N100" s="129" t="e">
        <f>Inndata!I99*(IF(Inndata!O99="Ja",0,1)+Inndata!J99)*Inndata!L99*FutureBuiltZERO!$W$11*FutureBuiltZERO!D$29</f>
        <v>#VALUE!</v>
      </c>
      <c r="O100" s="38" t="e">
        <f>Inndata!K99*(Inndata!F99*FutureBuiltZERO!$V$9+Inndata!I99*FutureBuiltZERO!$W$9)</f>
        <v>#VALUE!</v>
      </c>
      <c r="P100" s="129" t="e">
        <f>IF(SUM((E100+K100*(1-Inndata!J99)),(M100*(1-Inndata!J99)+R100),O100)&lt;0,-SUM(0.75*(E100+K100*(1-Inndata!J99)),(M100*(1-Inndata!J99)+R100)),O100)</f>
        <v>#VALUE!</v>
      </c>
      <c r="Q100" s="37">
        <f>Inndata!F99*Inndata!M99*FutureBuiltZERO!$W$8</f>
        <v>0</v>
      </c>
      <c r="R100" s="233" t="str">
        <f>IF(E100=0,"",Inndata!F99*Inndata!K99*FutureBuiltZERO!$X$10*IF(Inndata!O99="Ja",0,1)*FutureBuiltZERO!D$30)</f>
        <v/>
      </c>
      <c r="S100" s="129" t="str">
        <f>IF(E100=0,"",Inndata!F99*Inndata!L99*FutureBuiltZERO!$X$11*IF(Inndata!O99="Ja",0,1)*FutureBuiltZERO!D$30)</f>
        <v/>
      </c>
      <c r="T100" s="37">
        <f>IF(Inndata!O99="Ja",-0.1*Inndata!D99,0)</f>
        <v>0</v>
      </c>
      <c r="W100" s="133" t="str">
        <f t="shared" si="1"/>
        <v/>
      </c>
      <c r="X100" s="37" t="e">
        <f>(Inndata!D99+Inndata!E99)*Inndata!H99*(1+Inndata!J99)</f>
        <v>#VALUE!</v>
      </c>
    </row>
    <row r="101" spans="1:24" x14ac:dyDescent="0.2">
      <c r="A101" s="39">
        <f>Inndata!A100</f>
        <v>0</v>
      </c>
      <c r="B101" s="39">
        <f>Inndata!B100</f>
        <v>0</v>
      </c>
      <c r="C101" s="39">
        <f>Inndata!C100</f>
        <v>0</v>
      </c>
      <c r="D101" s="119">
        <f t="array" ref="D101">SUM(IFERROR(E101:N101,0))+SUM(IFERROR(P101:T101,0))</f>
        <v>0</v>
      </c>
      <c r="E101" s="36">
        <f>Inndata!D100*IF(Inndata!N100="Ja",0.2,1)</f>
        <v>0</v>
      </c>
      <c r="F101" s="36">
        <f>Inndata!E100</f>
        <v>0</v>
      </c>
      <c r="G101" s="37">
        <f>Inndata!D100*Inndata!J100</f>
        <v>0</v>
      </c>
      <c r="H101" s="37">
        <f>Inndata!E100*Inndata!J100</f>
        <v>0</v>
      </c>
      <c r="I101" s="130" t="str">
        <f>IF(E101=0,"",(IF(FutureBuiltZERO!D$26="",1-FutureBuiltZERO!D$28,1-FutureBuiltZERO!D$26)*Inndata!F100*Inndata!J100*Inndata!K100*FutureBuiltZERO!$V$10))</f>
        <v/>
      </c>
      <c r="J101" s="130" t="str">
        <f>IF(E101=0,"",(IF(FutureBuiltZERO!D$26="",1-FutureBuiltZERO!D$28,1-FutureBuiltZERO!D$26)*Inndata!F100*Inndata!J100*Inndata!L100*FutureBuiltZERO!$V$11))</f>
        <v/>
      </c>
      <c r="K101" s="231" t="e">
        <f>Inndata!H100*Inndata!D100*(1+Inndata!J100)*IF(Inndata!P100="Ja",FutureBuiltZERO!$W$7,FutureBuiltZERO!$W$6)</f>
        <v>#VALUE!</v>
      </c>
      <c r="L101" s="37" t="e">
        <f>Inndata!H100*Inndata!E100*(1+Inndata!J100)*FutureBuiltZERO!$W$6</f>
        <v>#VALUE!</v>
      </c>
      <c r="M101" s="129" t="e">
        <f>Inndata!I100*(IF(Inndata!O100="Ja",0,1)+Inndata!J100)*Inndata!K100*FutureBuiltZERO!$W$10*FutureBuiltZERO!D$29</f>
        <v>#VALUE!</v>
      </c>
      <c r="N101" s="129" t="e">
        <f>Inndata!I100*(IF(Inndata!O100="Ja",0,1)+Inndata!J100)*Inndata!L100*FutureBuiltZERO!$W$11*FutureBuiltZERO!D$29</f>
        <v>#VALUE!</v>
      </c>
      <c r="O101" s="38" t="e">
        <f>Inndata!K100*(Inndata!F100*FutureBuiltZERO!$V$9+Inndata!I100*FutureBuiltZERO!$W$9)</f>
        <v>#VALUE!</v>
      </c>
      <c r="P101" s="129" t="e">
        <f>IF(SUM((E101+K101*(1-Inndata!J100)),(M101*(1-Inndata!J100)+R101),O101)&lt;0,-SUM(0.75*(E101+K101*(1-Inndata!J100)),(M101*(1-Inndata!J100)+R101)),O101)</f>
        <v>#VALUE!</v>
      </c>
      <c r="Q101" s="37">
        <f>Inndata!F100*Inndata!M100*FutureBuiltZERO!$W$8</f>
        <v>0</v>
      </c>
      <c r="R101" s="233" t="str">
        <f>IF(E101=0,"",Inndata!F100*Inndata!K100*FutureBuiltZERO!$X$10*IF(Inndata!O100="Ja",0,1)*FutureBuiltZERO!D$30)</f>
        <v/>
      </c>
      <c r="S101" s="129" t="str">
        <f>IF(E101=0,"",Inndata!F100*Inndata!L100*FutureBuiltZERO!$X$11*IF(Inndata!O100="Ja",0,1)*FutureBuiltZERO!D$30)</f>
        <v/>
      </c>
      <c r="T101" s="37">
        <f>IF(Inndata!O100="Ja",-0.1*Inndata!D100,0)</f>
        <v>0</v>
      </c>
      <c r="W101" s="133" t="str">
        <f t="shared" si="1"/>
        <v/>
      </c>
      <c r="X101" s="37" t="e">
        <f>(Inndata!D100+Inndata!E100)*Inndata!H100*(1+Inndata!J100)</f>
        <v>#VALUE!</v>
      </c>
    </row>
    <row r="102" spans="1:24" x14ac:dyDescent="0.2">
      <c r="A102" s="39">
        <f>Inndata!A101</f>
        <v>0</v>
      </c>
      <c r="B102" s="39">
        <f>Inndata!B101</f>
        <v>0</v>
      </c>
      <c r="C102" s="39">
        <f>Inndata!C101</f>
        <v>0</v>
      </c>
      <c r="D102" s="119">
        <f t="array" ref="D102">SUM(IFERROR(E102:N102,0))+SUM(IFERROR(P102:T102,0))</f>
        <v>0</v>
      </c>
      <c r="E102" s="36">
        <f>Inndata!D101*IF(Inndata!N101="Ja",0.2,1)</f>
        <v>0</v>
      </c>
      <c r="F102" s="36">
        <f>Inndata!E101</f>
        <v>0</v>
      </c>
      <c r="G102" s="37">
        <f>Inndata!D101*Inndata!J101</f>
        <v>0</v>
      </c>
      <c r="H102" s="37">
        <f>Inndata!E101*Inndata!J101</f>
        <v>0</v>
      </c>
      <c r="I102" s="130" t="str">
        <f>IF(E102=0,"",(IF(FutureBuiltZERO!D$26="",1-FutureBuiltZERO!D$28,1-FutureBuiltZERO!D$26)*Inndata!F101*Inndata!J101*Inndata!K101*FutureBuiltZERO!$V$10))</f>
        <v/>
      </c>
      <c r="J102" s="130" t="str">
        <f>IF(E102=0,"",(IF(FutureBuiltZERO!D$26="",1-FutureBuiltZERO!D$28,1-FutureBuiltZERO!D$26)*Inndata!F101*Inndata!J101*Inndata!L101*FutureBuiltZERO!$V$11))</f>
        <v/>
      </c>
      <c r="K102" s="231" t="e">
        <f>Inndata!H101*Inndata!D101*(1+Inndata!J101)*IF(Inndata!P101="Ja",FutureBuiltZERO!$W$7,FutureBuiltZERO!$W$6)</f>
        <v>#VALUE!</v>
      </c>
      <c r="L102" s="37" t="e">
        <f>Inndata!H101*Inndata!E101*(1+Inndata!J101)*FutureBuiltZERO!$W$6</f>
        <v>#VALUE!</v>
      </c>
      <c r="M102" s="129" t="e">
        <f>Inndata!I101*(IF(Inndata!O101="Ja",0,1)+Inndata!J101)*Inndata!K101*FutureBuiltZERO!$W$10*FutureBuiltZERO!D$29</f>
        <v>#VALUE!</v>
      </c>
      <c r="N102" s="129" t="e">
        <f>Inndata!I101*(IF(Inndata!O101="Ja",0,1)+Inndata!J101)*Inndata!L101*FutureBuiltZERO!$W$11*FutureBuiltZERO!D$29</f>
        <v>#VALUE!</v>
      </c>
      <c r="O102" s="38" t="e">
        <f>Inndata!K101*(Inndata!F101*FutureBuiltZERO!$V$9+Inndata!I101*FutureBuiltZERO!$W$9)</f>
        <v>#VALUE!</v>
      </c>
      <c r="P102" s="129" t="e">
        <f>IF(SUM((E102+K102*(1-Inndata!J101)),(M102*(1-Inndata!J101)+R102),O102)&lt;0,-SUM(0.75*(E102+K102*(1-Inndata!J101)),(M102*(1-Inndata!J101)+R102)),O102)</f>
        <v>#VALUE!</v>
      </c>
      <c r="Q102" s="37">
        <f>Inndata!F101*Inndata!M101*FutureBuiltZERO!$W$8</f>
        <v>0</v>
      </c>
      <c r="R102" s="233" t="str">
        <f>IF(E102=0,"",Inndata!F101*Inndata!K101*FutureBuiltZERO!$X$10*IF(Inndata!O101="Ja",0,1)*FutureBuiltZERO!D$30)</f>
        <v/>
      </c>
      <c r="S102" s="129" t="str">
        <f>IF(E102=0,"",Inndata!F101*Inndata!L101*FutureBuiltZERO!$X$11*IF(Inndata!O101="Ja",0,1)*FutureBuiltZERO!D$30)</f>
        <v/>
      </c>
      <c r="T102" s="37">
        <f>IF(Inndata!O101="Ja",-0.1*Inndata!D101,0)</f>
        <v>0</v>
      </c>
      <c r="W102" s="133" t="str">
        <f t="shared" si="1"/>
        <v/>
      </c>
      <c r="X102" s="37" t="e">
        <f>(Inndata!D101+Inndata!E101)*Inndata!H101*(1+Inndata!J101)</f>
        <v>#VALUE!</v>
      </c>
    </row>
    <row r="103" spans="1:24" x14ac:dyDescent="0.2">
      <c r="A103" s="39">
        <f>Inndata!A102</f>
        <v>0</v>
      </c>
      <c r="B103" s="39">
        <f>Inndata!B102</f>
        <v>0</v>
      </c>
      <c r="C103" s="39">
        <f>Inndata!C102</f>
        <v>0</v>
      </c>
      <c r="D103" s="119">
        <f t="array" ref="D103">SUM(IFERROR(E103:N103,0))+SUM(IFERROR(P103:T103,0))</f>
        <v>0</v>
      </c>
      <c r="E103" s="36">
        <f>Inndata!D102*IF(Inndata!N102="Ja",0.2,1)</f>
        <v>0</v>
      </c>
      <c r="F103" s="36">
        <f>Inndata!E102</f>
        <v>0</v>
      </c>
      <c r="G103" s="37">
        <f>Inndata!D102*Inndata!J102</f>
        <v>0</v>
      </c>
      <c r="H103" s="37">
        <f>Inndata!E102*Inndata!J102</f>
        <v>0</v>
      </c>
      <c r="I103" s="130" t="str">
        <f>IF(E103=0,"",(IF(FutureBuiltZERO!D$26="",1-FutureBuiltZERO!D$28,1-FutureBuiltZERO!D$26)*Inndata!F102*Inndata!J102*Inndata!K102*FutureBuiltZERO!$V$10))</f>
        <v/>
      </c>
      <c r="J103" s="130" t="str">
        <f>IF(E103=0,"",(IF(FutureBuiltZERO!D$26="",1-FutureBuiltZERO!D$28,1-FutureBuiltZERO!D$26)*Inndata!F102*Inndata!J102*Inndata!L102*FutureBuiltZERO!$V$11))</f>
        <v/>
      </c>
      <c r="K103" s="231" t="e">
        <f>Inndata!H102*Inndata!D102*(1+Inndata!J102)*IF(Inndata!P102="Ja",FutureBuiltZERO!$W$7,FutureBuiltZERO!$W$6)</f>
        <v>#VALUE!</v>
      </c>
      <c r="L103" s="37" t="e">
        <f>Inndata!H102*Inndata!E102*(1+Inndata!J102)*FutureBuiltZERO!$W$6</f>
        <v>#VALUE!</v>
      </c>
      <c r="M103" s="129" t="e">
        <f>Inndata!I102*(IF(Inndata!O102="Ja",0,1)+Inndata!J102)*Inndata!K102*FutureBuiltZERO!$W$10*FutureBuiltZERO!D$29</f>
        <v>#VALUE!</v>
      </c>
      <c r="N103" s="129" t="e">
        <f>Inndata!I102*(IF(Inndata!O102="Ja",0,1)+Inndata!J102)*Inndata!L102*FutureBuiltZERO!$W$11*FutureBuiltZERO!D$29</f>
        <v>#VALUE!</v>
      </c>
      <c r="O103" s="38" t="e">
        <f>Inndata!K102*(Inndata!F102*FutureBuiltZERO!$V$9+Inndata!I102*FutureBuiltZERO!$W$9)</f>
        <v>#VALUE!</v>
      </c>
      <c r="P103" s="129" t="e">
        <f>IF(SUM((E103+K103*(1-Inndata!J102)),(M103*(1-Inndata!J102)+R103),O103)&lt;0,-SUM(0.75*(E103+K103*(1-Inndata!J102)),(M103*(1-Inndata!J102)+R103)),O103)</f>
        <v>#VALUE!</v>
      </c>
      <c r="Q103" s="37">
        <f>Inndata!F102*Inndata!M102*FutureBuiltZERO!$W$8</f>
        <v>0</v>
      </c>
      <c r="R103" s="233" t="str">
        <f>IF(E103=0,"",Inndata!F102*Inndata!K102*FutureBuiltZERO!$X$10*IF(Inndata!O102="Ja",0,1)*FutureBuiltZERO!D$30)</f>
        <v/>
      </c>
      <c r="S103" s="129" t="str">
        <f>IF(E103=0,"",Inndata!F102*Inndata!L102*FutureBuiltZERO!$X$11*IF(Inndata!O102="Ja",0,1)*FutureBuiltZERO!D$30)</f>
        <v/>
      </c>
      <c r="T103" s="37">
        <f>IF(Inndata!O102="Ja",-0.1*Inndata!D102,0)</f>
        <v>0</v>
      </c>
      <c r="W103" s="133" t="str">
        <f t="shared" si="1"/>
        <v/>
      </c>
      <c r="X103" s="37" t="e">
        <f>(Inndata!D102+Inndata!E102)*Inndata!H102*(1+Inndata!J102)</f>
        <v>#VALUE!</v>
      </c>
    </row>
    <row r="104" spans="1:24" x14ac:dyDescent="0.2">
      <c r="A104" s="39">
        <f>Inndata!A103</f>
        <v>0</v>
      </c>
      <c r="B104" s="39">
        <f>Inndata!B103</f>
        <v>0</v>
      </c>
      <c r="C104" s="39">
        <f>Inndata!C103</f>
        <v>0</v>
      </c>
      <c r="D104" s="119">
        <f t="array" ref="D104">SUM(IFERROR(E104:N104,0))+SUM(IFERROR(P104:T104,0))</f>
        <v>0</v>
      </c>
      <c r="E104" s="36">
        <f>Inndata!D103*IF(Inndata!N103="Ja",0.2,1)</f>
        <v>0</v>
      </c>
      <c r="F104" s="36">
        <f>Inndata!E103</f>
        <v>0</v>
      </c>
      <c r="G104" s="37">
        <f>Inndata!D103*Inndata!J103</f>
        <v>0</v>
      </c>
      <c r="H104" s="37">
        <f>Inndata!E103*Inndata!J103</f>
        <v>0</v>
      </c>
      <c r="I104" s="130" t="str">
        <f>IF(E104=0,"",(IF(FutureBuiltZERO!D$26="",1-FutureBuiltZERO!D$28,1-FutureBuiltZERO!D$26)*Inndata!F103*Inndata!J103*Inndata!K103*FutureBuiltZERO!$V$10))</f>
        <v/>
      </c>
      <c r="J104" s="130" t="str">
        <f>IF(E104=0,"",(IF(FutureBuiltZERO!D$26="",1-FutureBuiltZERO!D$28,1-FutureBuiltZERO!D$26)*Inndata!F103*Inndata!J103*Inndata!L103*FutureBuiltZERO!$V$11))</f>
        <v/>
      </c>
      <c r="K104" s="231" t="e">
        <f>Inndata!H103*Inndata!D103*(1+Inndata!J103)*IF(Inndata!P103="Ja",FutureBuiltZERO!$W$7,FutureBuiltZERO!$W$6)</f>
        <v>#VALUE!</v>
      </c>
      <c r="L104" s="37" t="e">
        <f>Inndata!H103*Inndata!E103*(1+Inndata!J103)*FutureBuiltZERO!$W$6</f>
        <v>#VALUE!</v>
      </c>
      <c r="M104" s="129" t="e">
        <f>Inndata!I103*(IF(Inndata!O103="Ja",0,1)+Inndata!J103)*Inndata!K103*FutureBuiltZERO!$W$10*FutureBuiltZERO!D$29</f>
        <v>#VALUE!</v>
      </c>
      <c r="N104" s="129" t="e">
        <f>Inndata!I103*(IF(Inndata!O103="Ja",0,1)+Inndata!J103)*Inndata!L103*FutureBuiltZERO!$W$11*FutureBuiltZERO!D$29</f>
        <v>#VALUE!</v>
      </c>
      <c r="O104" s="38" t="e">
        <f>Inndata!K103*(Inndata!F103*FutureBuiltZERO!$V$9+Inndata!I103*FutureBuiltZERO!$W$9)</f>
        <v>#VALUE!</v>
      </c>
      <c r="P104" s="129" t="e">
        <f>IF(SUM((E104+K104*(1-Inndata!J103)),(M104*(1-Inndata!J103)+R104),O104)&lt;0,-SUM(0.75*(E104+K104*(1-Inndata!J103)),(M104*(1-Inndata!J103)+R104)),O104)</f>
        <v>#VALUE!</v>
      </c>
      <c r="Q104" s="37">
        <f>Inndata!F103*Inndata!M103*FutureBuiltZERO!$W$8</f>
        <v>0</v>
      </c>
      <c r="R104" s="233" t="str">
        <f>IF(E104=0,"",Inndata!F103*Inndata!K103*FutureBuiltZERO!$X$10*IF(Inndata!O103="Ja",0,1)*FutureBuiltZERO!D$30)</f>
        <v/>
      </c>
      <c r="S104" s="129" t="str">
        <f>IF(E104=0,"",Inndata!F103*Inndata!L103*FutureBuiltZERO!$X$11*IF(Inndata!O103="Ja",0,1)*FutureBuiltZERO!D$30)</f>
        <v/>
      </c>
      <c r="T104" s="37">
        <f>IF(Inndata!O103="Ja",-0.1*Inndata!D103,0)</f>
        <v>0</v>
      </c>
      <c r="W104" s="133" t="str">
        <f t="shared" si="1"/>
        <v/>
      </c>
      <c r="X104" s="37" t="e">
        <f>(Inndata!D103+Inndata!E103)*Inndata!H103*(1+Inndata!J103)</f>
        <v>#VALUE!</v>
      </c>
    </row>
    <row r="105" spans="1:24" x14ac:dyDescent="0.2">
      <c r="A105" s="39">
        <f>Inndata!A104</f>
        <v>0</v>
      </c>
      <c r="B105" s="39">
        <f>Inndata!B104</f>
        <v>0</v>
      </c>
      <c r="C105" s="39">
        <f>Inndata!C104</f>
        <v>0</v>
      </c>
      <c r="D105" s="119">
        <f t="array" ref="D105">SUM(IFERROR(E105:N105,0))+SUM(IFERROR(P105:T105,0))</f>
        <v>0</v>
      </c>
      <c r="E105" s="36">
        <f>Inndata!D104*IF(Inndata!N104="Ja",0.2,1)</f>
        <v>0</v>
      </c>
      <c r="F105" s="36">
        <f>Inndata!E104</f>
        <v>0</v>
      </c>
      <c r="G105" s="37">
        <f>Inndata!D104*Inndata!J104</f>
        <v>0</v>
      </c>
      <c r="H105" s="37">
        <f>Inndata!E104*Inndata!J104</f>
        <v>0</v>
      </c>
      <c r="I105" s="130" t="str">
        <f>IF(E105=0,"",(IF(FutureBuiltZERO!D$26="",1-FutureBuiltZERO!D$28,1-FutureBuiltZERO!D$26)*Inndata!F104*Inndata!J104*Inndata!K104*FutureBuiltZERO!$V$10))</f>
        <v/>
      </c>
      <c r="J105" s="130" t="str">
        <f>IF(E105=0,"",(IF(FutureBuiltZERO!D$26="",1-FutureBuiltZERO!D$28,1-FutureBuiltZERO!D$26)*Inndata!F104*Inndata!J104*Inndata!L104*FutureBuiltZERO!$V$11))</f>
        <v/>
      </c>
      <c r="K105" s="231" t="e">
        <f>Inndata!H104*Inndata!D104*(1+Inndata!J104)*IF(Inndata!P104="Ja",FutureBuiltZERO!$W$7,FutureBuiltZERO!$W$6)</f>
        <v>#VALUE!</v>
      </c>
      <c r="L105" s="37" t="e">
        <f>Inndata!H104*Inndata!E104*(1+Inndata!J104)*FutureBuiltZERO!$W$6</f>
        <v>#VALUE!</v>
      </c>
      <c r="M105" s="129" t="e">
        <f>Inndata!I104*(IF(Inndata!O104="Ja",0,1)+Inndata!J104)*Inndata!K104*FutureBuiltZERO!$W$10*FutureBuiltZERO!D$29</f>
        <v>#VALUE!</v>
      </c>
      <c r="N105" s="129" t="e">
        <f>Inndata!I104*(IF(Inndata!O104="Ja",0,1)+Inndata!J104)*Inndata!L104*FutureBuiltZERO!$W$11*FutureBuiltZERO!D$29</f>
        <v>#VALUE!</v>
      </c>
      <c r="O105" s="38" t="e">
        <f>Inndata!K104*(Inndata!F104*FutureBuiltZERO!$V$9+Inndata!I104*FutureBuiltZERO!$W$9)</f>
        <v>#VALUE!</v>
      </c>
      <c r="P105" s="129" t="e">
        <f>IF(SUM((E105+K105*(1-Inndata!J104)),(M105*(1-Inndata!J104)+R105),O105)&lt;0,-SUM(0.75*(E105+K105*(1-Inndata!J104)),(M105*(1-Inndata!J104)+R105)),O105)</f>
        <v>#VALUE!</v>
      </c>
      <c r="Q105" s="37">
        <f>Inndata!F104*Inndata!M104*FutureBuiltZERO!$W$8</f>
        <v>0</v>
      </c>
      <c r="R105" s="233" t="str">
        <f>IF(E105=0,"",Inndata!F104*Inndata!K104*FutureBuiltZERO!$X$10*IF(Inndata!O104="Ja",0,1)*FutureBuiltZERO!D$30)</f>
        <v/>
      </c>
      <c r="S105" s="129" t="str">
        <f>IF(E105=0,"",Inndata!F104*Inndata!L104*FutureBuiltZERO!$X$11*IF(Inndata!O104="Ja",0,1)*FutureBuiltZERO!D$30)</f>
        <v/>
      </c>
      <c r="T105" s="37">
        <f>IF(Inndata!O104="Ja",-0.1*Inndata!D104,0)</f>
        <v>0</v>
      </c>
      <c r="W105" s="133" t="str">
        <f t="shared" si="1"/>
        <v/>
      </c>
      <c r="X105" s="37" t="e">
        <f>(Inndata!D104+Inndata!E104)*Inndata!H104*(1+Inndata!J104)</f>
        <v>#VALUE!</v>
      </c>
    </row>
    <row r="106" spans="1:24" x14ac:dyDescent="0.2">
      <c r="A106" s="39">
        <f>Inndata!A105</f>
        <v>0</v>
      </c>
      <c r="B106" s="39">
        <f>Inndata!B105</f>
        <v>0</v>
      </c>
      <c r="C106" s="39">
        <f>Inndata!C105</f>
        <v>0</v>
      </c>
      <c r="D106" s="119">
        <f t="array" ref="D106">SUM(IFERROR(E106:N106,0))+SUM(IFERROR(P106:T106,0))</f>
        <v>0</v>
      </c>
      <c r="E106" s="36">
        <f>Inndata!D105*IF(Inndata!N105="Ja",0.2,1)</f>
        <v>0</v>
      </c>
      <c r="F106" s="36">
        <f>Inndata!E105</f>
        <v>0</v>
      </c>
      <c r="G106" s="37">
        <f>Inndata!D105*Inndata!J105</f>
        <v>0</v>
      </c>
      <c r="H106" s="37">
        <f>Inndata!E105*Inndata!J105</f>
        <v>0</v>
      </c>
      <c r="I106" s="130" t="str">
        <f>IF(E106=0,"",(IF(FutureBuiltZERO!D$26="",1-FutureBuiltZERO!D$28,1-FutureBuiltZERO!D$26)*Inndata!F105*Inndata!J105*Inndata!K105*FutureBuiltZERO!$V$10))</f>
        <v/>
      </c>
      <c r="J106" s="130" t="str">
        <f>IF(E106=0,"",(IF(FutureBuiltZERO!D$26="",1-FutureBuiltZERO!D$28,1-FutureBuiltZERO!D$26)*Inndata!F105*Inndata!J105*Inndata!L105*FutureBuiltZERO!$V$11))</f>
        <v/>
      </c>
      <c r="K106" s="231" t="e">
        <f>Inndata!H105*Inndata!D105*(1+Inndata!J105)*IF(Inndata!P105="Ja",FutureBuiltZERO!$W$7,FutureBuiltZERO!$W$6)</f>
        <v>#VALUE!</v>
      </c>
      <c r="L106" s="37" t="e">
        <f>Inndata!H105*Inndata!E105*(1+Inndata!J105)*FutureBuiltZERO!$W$6</f>
        <v>#VALUE!</v>
      </c>
      <c r="M106" s="129" t="e">
        <f>Inndata!I105*(IF(Inndata!O105="Ja",0,1)+Inndata!J105)*Inndata!K105*FutureBuiltZERO!$W$10*FutureBuiltZERO!D$29</f>
        <v>#VALUE!</v>
      </c>
      <c r="N106" s="129" t="e">
        <f>Inndata!I105*(IF(Inndata!O105="Ja",0,1)+Inndata!J105)*Inndata!L105*FutureBuiltZERO!$W$11*FutureBuiltZERO!D$29</f>
        <v>#VALUE!</v>
      </c>
      <c r="O106" s="38" t="e">
        <f>Inndata!K105*(Inndata!F105*FutureBuiltZERO!$V$9+Inndata!I105*FutureBuiltZERO!$W$9)</f>
        <v>#VALUE!</v>
      </c>
      <c r="P106" s="129" t="e">
        <f>IF(SUM((E106+K106*(1-Inndata!J105)),(M106*(1-Inndata!J105)+R106),O106)&lt;0,-SUM(0.75*(E106+K106*(1-Inndata!J105)),(M106*(1-Inndata!J105)+R106)),O106)</f>
        <v>#VALUE!</v>
      </c>
      <c r="Q106" s="37">
        <f>Inndata!F105*Inndata!M105*FutureBuiltZERO!$W$8</f>
        <v>0</v>
      </c>
      <c r="R106" s="233" t="str">
        <f>IF(E106=0,"",Inndata!F105*Inndata!K105*FutureBuiltZERO!$X$10*IF(Inndata!O105="Ja",0,1)*FutureBuiltZERO!D$30)</f>
        <v/>
      </c>
      <c r="S106" s="129" t="str">
        <f>IF(E106=0,"",Inndata!F105*Inndata!L105*FutureBuiltZERO!$X$11*IF(Inndata!O105="Ja",0,1)*FutureBuiltZERO!D$30)</f>
        <v/>
      </c>
      <c r="T106" s="37">
        <f>IF(Inndata!O105="Ja",-0.1*Inndata!D105,0)</f>
        <v>0</v>
      </c>
      <c r="W106" s="133" t="str">
        <f t="shared" si="1"/>
        <v/>
      </c>
      <c r="X106" s="37" t="e">
        <f>(Inndata!D105+Inndata!E105)*Inndata!H105*(1+Inndata!J105)</f>
        <v>#VALUE!</v>
      </c>
    </row>
    <row r="107" spans="1:24" x14ac:dyDescent="0.2">
      <c r="A107" s="39">
        <f>Inndata!A106</f>
        <v>0</v>
      </c>
      <c r="B107" s="39">
        <f>Inndata!B106</f>
        <v>0</v>
      </c>
      <c r="C107" s="39">
        <f>Inndata!C106</f>
        <v>0</v>
      </c>
      <c r="D107" s="119">
        <f t="array" ref="D107">SUM(IFERROR(E107:N107,0))+SUM(IFERROR(P107:T107,0))</f>
        <v>0</v>
      </c>
      <c r="E107" s="36">
        <f>Inndata!D106*IF(Inndata!N106="Ja",0.2,1)</f>
        <v>0</v>
      </c>
      <c r="F107" s="36">
        <f>Inndata!E106</f>
        <v>0</v>
      </c>
      <c r="G107" s="37">
        <f>Inndata!D106*Inndata!J106</f>
        <v>0</v>
      </c>
      <c r="H107" s="37">
        <f>Inndata!E106*Inndata!J106</f>
        <v>0</v>
      </c>
      <c r="I107" s="130" t="str">
        <f>IF(E107=0,"",(IF(FutureBuiltZERO!D$26="",1-FutureBuiltZERO!D$28,1-FutureBuiltZERO!D$26)*Inndata!F106*Inndata!J106*Inndata!K106*FutureBuiltZERO!$V$10))</f>
        <v/>
      </c>
      <c r="J107" s="130" t="str">
        <f>IF(E107=0,"",(IF(FutureBuiltZERO!D$26="",1-FutureBuiltZERO!D$28,1-FutureBuiltZERO!D$26)*Inndata!F106*Inndata!J106*Inndata!L106*FutureBuiltZERO!$V$11))</f>
        <v/>
      </c>
      <c r="K107" s="231" t="e">
        <f>Inndata!H106*Inndata!D106*(1+Inndata!J106)*IF(Inndata!P106="Ja",FutureBuiltZERO!$W$7,FutureBuiltZERO!$W$6)</f>
        <v>#VALUE!</v>
      </c>
      <c r="L107" s="37" t="e">
        <f>Inndata!H106*Inndata!E106*(1+Inndata!J106)*FutureBuiltZERO!$W$6</f>
        <v>#VALUE!</v>
      </c>
      <c r="M107" s="129" t="e">
        <f>Inndata!I106*(IF(Inndata!O106="Ja",0,1)+Inndata!J106)*Inndata!K106*FutureBuiltZERO!$W$10*FutureBuiltZERO!D$29</f>
        <v>#VALUE!</v>
      </c>
      <c r="N107" s="129" t="e">
        <f>Inndata!I106*(IF(Inndata!O106="Ja",0,1)+Inndata!J106)*Inndata!L106*FutureBuiltZERO!$W$11*FutureBuiltZERO!D$29</f>
        <v>#VALUE!</v>
      </c>
      <c r="O107" s="38" t="e">
        <f>Inndata!K106*(Inndata!F106*FutureBuiltZERO!$V$9+Inndata!I106*FutureBuiltZERO!$W$9)</f>
        <v>#VALUE!</v>
      </c>
      <c r="P107" s="129" t="e">
        <f>IF(SUM((E107+K107*(1-Inndata!J106)),(M107*(1-Inndata!J106)+R107),O107)&lt;0,-SUM(0.75*(E107+K107*(1-Inndata!J106)),(M107*(1-Inndata!J106)+R107)),O107)</f>
        <v>#VALUE!</v>
      </c>
      <c r="Q107" s="37">
        <f>Inndata!F106*Inndata!M106*FutureBuiltZERO!$W$8</f>
        <v>0</v>
      </c>
      <c r="R107" s="233" t="str">
        <f>IF(E107=0,"",Inndata!F106*Inndata!K106*FutureBuiltZERO!$X$10*IF(Inndata!O106="Ja",0,1)*FutureBuiltZERO!D$30)</f>
        <v/>
      </c>
      <c r="S107" s="129" t="str">
        <f>IF(E107=0,"",Inndata!F106*Inndata!L106*FutureBuiltZERO!$X$11*IF(Inndata!O106="Ja",0,1)*FutureBuiltZERO!D$30)</f>
        <v/>
      </c>
      <c r="T107" s="37">
        <f>IF(Inndata!O106="Ja",-0.1*Inndata!D106,0)</f>
        <v>0</v>
      </c>
      <c r="W107" s="133" t="str">
        <f t="shared" si="1"/>
        <v/>
      </c>
      <c r="X107" s="37" t="e">
        <f>(Inndata!D106+Inndata!E106)*Inndata!H106*(1+Inndata!J106)</f>
        <v>#VALUE!</v>
      </c>
    </row>
    <row r="108" spans="1:24" x14ac:dyDescent="0.2">
      <c r="A108" s="39">
        <f>Inndata!A107</f>
        <v>0</v>
      </c>
      <c r="B108" s="39">
        <f>Inndata!B107</f>
        <v>0</v>
      </c>
      <c r="C108" s="39">
        <f>Inndata!C107</f>
        <v>0</v>
      </c>
      <c r="D108" s="119">
        <f t="array" ref="D108">SUM(IFERROR(E108:N108,0))+SUM(IFERROR(P108:T108,0))</f>
        <v>0</v>
      </c>
      <c r="E108" s="36">
        <f>Inndata!D107*IF(Inndata!N107="Ja",0.2,1)</f>
        <v>0</v>
      </c>
      <c r="F108" s="36">
        <f>Inndata!E107</f>
        <v>0</v>
      </c>
      <c r="G108" s="37">
        <f>Inndata!D107*Inndata!J107</f>
        <v>0</v>
      </c>
      <c r="H108" s="37">
        <f>Inndata!E107*Inndata!J107</f>
        <v>0</v>
      </c>
      <c r="I108" s="130" t="str">
        <f>IF(E108=0,"",(IF(FutureBuiltZERO!D$26="",1-FutureBuiltZERO!D$28,1-FutureBuiltZERO!D$26)*Inndata!F107*Inndata!J107*Inndata!K107*FutureBuiltZERO!$V$10))</f>
        <v/>
      </c>
      <c r="J108" s="130" t="str">
        <f>IF(E108=0,"",(IF(FutureBuiltZERO!D$26="",1-FutureBuiltZERO!D$28,1-FutureBuiltZERO!D$26)*Inndata!F107*Inndata!J107*Inndata!L107*FutureBuiltZERO!$V$11))</f>
        <v/>
      </c>
      <c r="K108" s="231" t="e">
        <f>Inndata!H107*Inndata!D107*(1+Inndata!J107)*IF(Inndata!P107="Ja",FutureBuiltZERO!$W$7,FutureBuiltZERO!$W$6)</f>
        <v>#VALUE!</v>
      </c>
      <c r="L108" s="37" t="e">
        <f>Inndata!H107*Inndata!E107*(1+Inndata!J107)*FutureBuiltZERO!$W$6</f>
        <v>#VALUE!</v>
      </c>
      <c r="M108" s="129" t="e">
        <f>Inndata!I107*(IF(Inndata!O107="Ja",0,1)+Inndata!J107)*Inndata!K107*FutureBuiltZERO!$W$10*FutureBuiltZERO!D$29</f>
        <v>#VALUE!</v>
      </c>
      <c r="N108" s="129" t="e">
        <f>Inndata!I107*(IF(Inndata!O107="Ja",0,1)+Inndata!J107)*Inndata!L107*FutureBuiltZERO!$W$11*FutureBuiltZERO!D$29</f>
        <v>#VALUE!</v>
      </c>
      <c r="O108" s="38" t="e">
        <f>Inndata!K107*(Inndata!F107*FutureBuiltZERO!$V$9+Inndata!I107*FutureBuiltZERO!$W$9)</f>
        <v>#VALUE!</v>
      </c>
      <c r="P108" s="129" t="e">
        <f>IF(SUM((E108+K108*(1-Inndata!J107)),(M108*(1-Inndata!J107)+R108),O108)&lt;0,-SUM(0.75*(E108+K108*(1-Inndata!J107)),(M108*(1-Inndata!J107)+R108)),O108)</f>
        <v>#VALUE!</v>
      </c>
      <c r="Q108" s="37">
        <f>Inndata!F107*Inndata!M107*FutureBuiltZERO!$W$8</f>
        <v>0</v>
      </c>
      <c r="R108" s="233" t="str">
        <f>IF(E108=0,"",Inndata!F107*Inndata!K107*FutureBuiltZERO!$X$10*IF(Inndata!O107="Ja",0,1)*FutureBuiltZERO!D$30)</f>
        <v/>
      </c>
      <c r="S108" s="129" t="str">
        <f>IF(E108=0,"",Inndata!F107*Inndata!L107*FutureBuiltZERO!$X$11*IF(Inndata!O107="Ja",0,1)*FutureBuiltZERO!D$30)</f>
        <v/>
      </c>
      <c r="T108" s="37">
        <f>IF(Inndata!O107="Ja",-0.1*Inndata!D107,0)</f>
        <v>0</v>
      </c>
      <c r="W108" s="133" t="str">
        <f t="shared" si="1"/>
        <v/>
      </c>
      <c r="X108" s="37" t="e">
        <f>(Inndata!D107+Inndata!E107)*Inndata!H107*(1+Inndata!J107)</f>
        <v>#VALUE!</v>
      </c>
    </row>
    <row r="109" spans="1:24" x14ac:dyDescent="0.2">
      <c r="A109" s="39">
        <f>Inndata!A108</f>
        <v>0</v>
      </c>
      <c r="B109" s="39">
        <f>Inndata!B108</f>
        <v>0</v>
      </c>
      <c r="C109" s="39">
        <f>Inndata!C108</f>
        <v>0</v>
      </c>
      <c r="D109" s="119">
        <f t="array" ref="D109">SUM(IFERROR(E109:N109,0))+SUM(IFERROR(P109:T109,0))</f>
        <v>0</v>
      </c>
      <c r="E109" s="36">
        <f>Inndata!D108*IF(Inndata!N108="Ja",0.2,1)</f>
        <v>0</v>
      </c>
      <c r="F109" s="36">
        <f>Inndata!E108</f>
        <v>0</v>
      </c>
      <c r="G109" s="37">
        <f>Inndata!D108*Inndata!J108</f>
        <v>0</v>
      </c>
      <c r="H109" s="37">
        <f>Inndata!E108*Inndata!J108</f>
        <v>0</v>
      </c>
      <c r="I109" s="130" t="str">
        <f>IF(E109=0,"",(IF(FutureBuiltZERO!D$26="",1-FutureBuiltZERO!D$28,1-FutureBuiltZERO!D$26)*Inndata!F108*Inndata!J108*Inndata!K108*FutureBuiltZERO!$V$10))</f>
        <v/>
      </c>
      <c r="J109" s="130" t="str">
        <f>IF(E109=0,"",(IF(FutureBuiltZERO!D$26="",1-FutureBuiltZERO!D$28,1-FutureBuiltZERO!D$26)*Inndata!F108*Inndata!J108*Inndata!L108*FutureBuiltZERO!$V$11))</f>
        <v/>
      </c>
      <c r="K109" s="231" t="e">
        <f>Inndata!H108*Inndata!D108*(1+Inndata!J108)*IF(Inndata!P108="Ja",FutureBuiltZERO!$W$7,FutureBuiltZERO!$W$6)</f>
        <v>#VALUE!</v>
      </c>
      <c r="L109" s="37" t="e">
        <f>Inndata!H108*Inndata!E108*(1+Inndata!J108)*FutureBuiltZERO!$W$6</f>
        <v>#VALUE!</v>
      </c>
      <c r="M109" s="129" t="e">
        <f>Inndata!I108*(IF(Inndata!O108="Ja",0,1)+Inndata!J108)*Inndata!K108*FutureBuiltZERO!$W$10*FutureBuiltZERO!D$29</f>
        <v>#VALUE!</v>
      </c>
      <c r="N109" s="129" t="e">
        <f>Inndata!I108*(IF(Inndata!O108="Ja",0,1)+Inndata!J108)*Inndata!L108*FutureBuiltZERO!$W$11*FutureBuiltZERO!D$29</f>
        <v>#VALUE!</v>
      </c>
      <c r="O109" s="38" t="e">
        <f>Inndata!K108*(Inndata!F108*FutureBuiltZERO!$V$9+Inndata!I108*FutureBuiltZERO!$W$9)</f>
        <v>#VALUE!</v>
      </c>
      <c r="P109" s="129" t="e">
        <f>IF(SUM((E109+K109*(1-Inndata!J108)),(M109*(1-Inndata!J108)+R109),O109)&lt;0,-SUM(0.75*(E109+K109*(1-Inndata!J108)),(M109*(1-Inndata!J108)+R109)),O109)</f>
        <v>#VALUE!</v>
      </c>
      <c r="Q109" s="37">
        <f>Inndata!F108*Inndata!M108*FutureBuiltZERO!$W$8</f>
        <v>0</v>
      </c>
      <c r="R109" s="233" t="str">
        <f>IF(E109=0,"",Inndata!F108*Inndata!K108*FutureBuiltZERO!$X$10*IF(Inndata!O108="Ja",0,1)*FutureBuiltZERO!D$30)</f>
        <v/>
      </c>
      <c r="S109" s="129" t="str">
        <f>IF(E109=0,"",Inndata!F108*Inndata!L108*FutureBuiltZERO!$X$11*IF(Inndata!O108="Ja",0,1)*FutureBuiltZERO!D$30)</f>
        <v/>
      </c>
      <c r="T109" s="37">
        <f>IF(Inndata!O108="Ja",-0.1*Inndata!D108,0)</f>
        <v>0</v>
      </c>
      <c r="W109" s="133" t="str">
        <f t="shared" si="1"/>
        <v/>
      </c>
      <c r="X109" s="37" t="e">
        <f>(Inndata!D108+Inndata!E108)*Inndata!H108*(1+Inndata!J108)</f>
        <v>#VALUE!</v>
      </c>
    </row>
    <row r="110" spans="1:24" x14ac:dyDescent="0.2">
      <c r="A110" s="39">
        <f>Inndata!A109</f>
        <v>0</v>
      </c>
      <c r="B110" s="39">
        <f>Inndata!B109</f>
        <v>0</v>
      </c>
      <c r="C110" s="39">
        <f>Inndata!C109</f>
        <v>0</v>
      </c>
      <c r="D110" s="119">
        <f t="array" ref="D110">SUM(IFERROR(E110:N110,0))+SUM(IFERROR(P110:T110,0))</f>
        <v>0</v>
      </c>
      <c r="E110" s="36">
        <f>Inndata!D109*IF(Inndata!N109="Ja",0.2,1)</f>
        <v>0</v>
      </c>
      <c r="F110" s="36">
        <f>Inndata!E109</f>
        <v>0</v>
      </c>
      <c r="G110" s="37">
        <f>Inndata!D109*Inndata!J109</f>
        <v>0</v>
      </c>
      <c r="H110" s="37">
        <f>Inndata!E109*Inndata!J109</f>
        <v>0</v>
      </c>
      <c r="I110" s="130" t="str">
        <f>IF(E110=0,"",(IF(FutureBuiltZERO!D$26="",1-FutureBuiltZERO!D$28,1-FutureBuiltZERO!D$26)*Inndata!F109*Inndata!J109*Inndata!K109*FutureBuiltZERO!$V$10))</f>
        <v/>
      </c>
      <c r="J110" s="130" t="str">
        <f>IF(E110=0,"",(IF(FutureBuiltZERO!D$26="",1-FutureBuiltZERO!D$28,1-FutureBuiltZERO!D$26)*Inndata!F109*Inndata!J109*Inndata!L109*FutureBuiltZERO!$V$11))</f>
        <v/>
      </c>
      <c r="K110" s="231" t="e">
        <f>Inndata!H109*Inndata!D109*(1+Inndata!J109)*IF(Inndata!P109="Ja",FutureBuiltZERO!$W$7,FutureBuiltZERO!$W$6)</f>
        <v>#VALUE!</v>
      </c>
      <c r="L110" s="37" t="e">
        <f>Inndata!H109*Inndata!E109*(1+Inndata!J109)*FutureBuiltZERO!$W$6</f>
        <v>#VALUE!</v>
      </c>
      <c r="M110" s="129" t="e">
        <f>Inndata!I109*(IF(Inndata!O109="Ja",0,1)+Inndata!J109)*Inndata!K109*FutureBuiltZERO!$W$10*FutureBuiltZERO!D$29</f>
        <v>#VALUE!</v>
      </c>
      <c r="N110" s="129" t="e">
        <f>Inndata!I109*(IF(Inndata!O109="Ja",0,1)+Inndata!J109)*Inndata!L109*FutureBuiltZERO!$W$11*FutureBuiltZERO!D$29</f>
        <v>#VALUE!</v>
      </c>
      <c r="O110" s="38" t="e">
        <f>Inndata!K109*(Inndata!F109*FutureBuiltZERO!$V$9+Inndata!I109*FutureBuiltZERO!$W$9)</f>
        <v>#VALUE!</v>
      </c>
      <c r="P110" s="129" t="e">
        <f>IF(SUM((E110+K110*(1-Inndata!J109)),(M110*(1-Inndata!J109)+R110),O110)&lt;0,-SUM(0.75*(E110+K110*(1-Inndata!J109)),(M110*(1-Inndata!J109)+R110)),O110)</f>
        <v>#VALUE!</v>
      </c>
      <c r="Q110" s="37">
        <f>Inndata!F109*Inndata!M109*FutureBuiltZERO!$W$8</f>
        <v>0</v>
      </c>
      <c r="R110" s="233" t="str">
        <f>IF(E110=0,"",Inndata!F109*Inndata!K109*FutureBuiltZERO!$X$10*IF(Inndata!O109="Ja",0,1)*FutureBuiltZERO!D$30)</f>
        <v/>
      </c>
      <c r="S110" s="129" t="str">
        <f>IF(E110=0,"",Inndata!F109*Inndata!L109*FutureBuiltZERO!$X$11*IF(Inndata!O109="Ja",0,1)*FutureBuiltZERO!D$30)</f>
        <v/>
      </c>
      <c r="T110" s="37">
        <f>IF(Inndata!O109="Ja",-0.1*Inndata!D109,0)</f>
        <v>0</v>
      </c>
      <c r="W110" s="133" t="str">
        <f t="shared" si="1"/>
        <v/>
      </c>
      <c r="X110" s="37" t="e">
        <f>(Inndata!D109+Inndata!E109)*Inndata!H109*(1+Inndata!J109)</f>
        <v>#VALUE!</v>
      </c>
    </row>
    <row r="111" spans="1:24" x14ac:dyDescent="0.2">
      <c r="A111" s="39">
        <f>Inndata!A110</f>
        <v>0</v>
      </c>
      <c r="B111" s="39">
        <f>Inndata!B110</f>
        <v>0</v>
      </c>
      <c r="C111" s="39">
        <f>Inndata!C110</f>
        <v>0</v>
      </c>
      <c r="D111" s="119">
        <f t="array" ref="D111">SUM(IFERROR(E111:N111,0))+SUM(IFERROR(P111:T111,0))</f>
        <v>0</v>
      </c>
      <c r="E111" s="36">
        <f>Inndata!D110*IF(Inndata!N110="Ja",0.2,1)</f>
        <v>0</v>
      </c>
      <c r="F111" s="36">
        <f>Inndata!E110</f>
        <v>0</v>
      </c>
      <c r="G111" s="37">
        <f>Inndata!D110*Inndata!J110</f>
        <v>0</v>
      </c>
      <c r="H111" s="37">
        <f>Inndata!E110*Inndata!J110</f>
        <v>0</v>
      </c>
      <c r="I111" s="130" t="str">
        <f>IF(E111=0,"",(IF(FutureBuiltZERO!D$26="",1-FutureBuiltZERO!D$28,1-FutureBuiltZERO!D$26)*Inndata!F110*Inndata!J110*Inndata!K110*FutureBuiltZERO!$V$10))</f>
        <v/>
      </c>
      <c r="J111" s="130" t="str">
        <f>IF(E111=0,"",(IF(FutureBuiltZERO!D$26="",1-FutureBuiltZERO!D$28,1-FutureBuiltZERO!D$26)*Inndata!F110*Inndata!J110*Inndata!L110*FutureBuiltZERO!$V$11))</f>
        <v/>
      </c>
      <c r="K111" s="231" t="e">
        <f>Inndata!H110*Inndata!D110*(1+Inndata!J110)*IF(Inndata!P110="Ja",FutureBuiltZERO!$W$7,FutureBuiltZERO!$W$6)</f>
        <v>#VALUE!</v>
      </c>
      <c r="L111" s="37" t="e">
        <f>Inndata!H110*Inndata!E110*(1+Inndata!J110)*FutureBuiltZERO!$W$6</f>
        <v>#VALUE!</v>
      </c>
      <c r="M111" s="129" t="e">
        <f>Inndata!I110*(IF(Inndata!O110="Ja",0,1)+Inndata!J110)*Inndata!K110*FutureBuiltZERO!$W$10*FutureBuiltZERO!D$29</f>
        <v>#VALUE!</v>
      </c>
      <c r="N111" s="129" t="e">
        <f>Inndata!I110*(IF(Inndata!O110="Ja",0,1)+Inndata!J110)*Inndata!L110*FutureBuiltZERO!$W$11*FutureBuiltZERO!D$29</f>
        <v>#VALUE!</v>
      </c>
      <c r="O111" s="38" t="e">
        <f>Inndata!K110*(Inndata!F110*FutureBuiltZERO!$V$9+Inndata!I110*FutureBuiltZERO!$W$9)</f>
        <v>#VALUE!</v>
      </c>
      <c r="P111" s="129" t="e">
        <f>IF(SUM((E111+K111*(1-Inndata!J110)),(M111*(1-Inndata!J110)+R111),O111)&lt;0,-SUM(0.75*(E111+K111*(1-Inndata!J110)),(M111*(1-Inndata!J110)+R111)),O111)</f>
        <v>#VALUE!</v>
      </c>
      <c r="Q111" s="37">
        <f>Inndata!F110*Inndata!M110*FutureBuiltZERO!$W$8</f>
        <v>0</v>
      </c>
      <c r="R111" s="233" t="str">
        <f>IF(E111=0,"",Inndata!F110*Inndata!K110*FutureBuiltZERO!$X$10*IF(Inndata!O110="Ja",0,1)*FutureBuiltZERO!D$30)</f>
        <v/>
      </c>
      <c r="S111" s="129" t="str">
        <f>IF(E111=0,"",Inndata!F110*Inndata!L110*FutureBuiltZERO!$X$11*IF(Inndata!O110="Ja",0,1)*FutureBuiltZERO!D$30)</f>
        <v/>
      </c>
      <c r="T111" s="37">
        <f>IF(Inndata!O110="Ja",-0.1*Inndata!D110,0)</f>
        <v>0</v>
      </c>
      <c r="W111" s="133" t="str">
        <f t="shared" si="1"/>
        <v/>
      </c>
      <c r="X111" s="37" t="e">
        <f>(Inndata!D110+Inndata!E110)*Inndata!H110*(1+Inndata!J110)</f>
        <v>#VALUE!</v>
      </c>
    </row>
    <row r="112" spans="1:24" x14ac:dyDescent="0.2">
      <c r="A112" s="39">
        <f>Inndata!A111</f>
        <v>0</v>
      </c>
      <c r="B112" s="39">
        <f>Inndata!B111</f>
        <v>0</v>
      </c>
      <c r="C112" s="39">
        <f>Inndata!C111</f>
        <v>0</v>
      </c>
      <c r="D112" s="119">
        <f t="array" ref="D112">SUM(IFERROR(E112:N112,0))+SUM(IFERROR(P112:T112,0))</f>
        <v>0</v>
      </c>
      <c r="E112" s="36">
        <f>Inndata!D111*IF(Inndata!N111="Ja",0.2,1)</f>
        <v>0</v>
      </c>
      <c r="F112" s="36">
        <f>Inndata!E111</f>
        <v>0</v>
      </c>
      <c r="G112" s="37">
        <f>Inndata!D111*Inndata!J111</f>
        <v>0</v>
      </c>
      <c r="H112" s="37">
        <f>Inndata!E111*Inndata!J111</f>
        <v>0</v>
      </c>
      <c r="I112" s="130" t="str">
        <f>IF(E112=0,"",(IF(FutureBuiltZERO!D$26="",1-FutureBuiltZERO!D$28,1-FutureBuiltZERO!D$26)*Inndata!F111*Inndata!J111*Inndata!K111*FutureBuiltZERO!$V$10))</f>
        <v/>
      </c>
      <c r="J112" s="130" t="str">
        <f>IF(E112=0,"",(IF(FutureBuiltZERO!D$26="",1-FutureBuiltZERO!D$28,1-FutureBuiltZERO!D$26)*Inndata!F111*Inndata!J111*Inndata!L111*FutureBuiltZERO!$V$11))</f>
        <v/>
      </c>
      <c r="K112" s="231" t="e">
        <f>Inndata!H111*Inndata!D111*(1+Inndata!J111)*IF(Inndata!P111="Ja",FutureBuiltZERO!$W$7,FutureBuiltZERO!$W$6)</f>
        <v>#VALUE!</v>
      </c>
      <c r="L112" s="37" t="e">
        <f>Inndata!H111*Inndata!E111*(1+Inndata!J111)*FutureBuiltZERO!$W$6</f>
        <v>#VALUE!</v>
      </c>
      <c r="M112" s="129" t="e">
        <f>Inndata!I111*(IF(Inndata!O111="Ja",0,1)+Inndata!J111)*Inndata!K111*FutureBuiltZERO!$W$10*FutureBuiltZERO!D$29</f>
        <v>#VALUE!</v>
      </c>
      <c r="N112" s="129" t="e">
        <f>Inndata!I111*(IF(Inndata!O111="Ja",0,1)+Inndata!J111)*Inndata!L111*FutureBuiltZERO!$W$11*FutureBuiltZERO!D$29</f>
        <v>#VALUE!</v>
      </c>
      <c r="O112" s="38" t="e">
        <f>Inndata!K111*(Inndata!F111*FutureBuiltZERO!$V$9+Inndata!I111*FutureBuiltZERO!$W$9)</f>
        <v>#VALUE!</v>
      </c>
      <c r="P112" s="129" t="e">
        <f>IF(SUM((E112+K112*(1-Inndata!J111)),(M112*(1-Inndata!J111)+R112),O112)&lt;0,-SUM(0.75*(E112+K112*(1-Inndata!J111)),(M112*(1-Inndata!J111)+R112)),O112)</f>
        <v>#VALUE!</v>
      </c>
      <c r="Q112" s="37">
        <f>Inndata!F111*Inndata!M111*FutureBuiltZERO!$W$8</f>
        <v>0</v>
      </c>
      <c r="R112" s="233" t="str">
        <f>IF(E112=0,"",Inndata!F111*Inndata!K111*FutureBuiltZERO!$X$10*IF(Inndata!O111="Ja",0,1)*FutureBuiltZERO!D$30)</f>
        <v/>
      </c>
      <c r="S112" s="129" t="str">
        <f>IF(E112=0,"",Inndata!F111*Inndata!L111*FutureBuiltZERO!$X$11*IF(Inndata!O111="Ja",0,1)*FutureBuiltZERO!D$30)</f>
        <v/>
      </c>
      <c r="T112" s="37">
        <f>IF(Inndata!O111="Ja",-0.1*Inndata!D111,0)</f>
        <v>0</v>
      </c>
      <c r="W112" s="133" t="str">
        <f t="shared" si="1"/>
        <v/>
      </c>
      <c r="X112" s="37" t="e">
        <f>(Inndata!D111+Inndata!E111)*Inndata!H111*(1+Inndata!J111)</f>
        <v>#VALUE!</v>
      </c>
    </row>
    <row r="113" spans="1:24" x14ac:dyDescent="0.2">
      <c r="A113" s="39">
        <f>Inndata!A112</f>
        <v>0</v>
      </c>
      <c r="B113" s="39">
        <f>Inndata!B112</f>
        <v>0</v>
      </c>
      <c r="C113" s="39">
        <f>Inndata!C112</f>
        <v>0</v>
      </c>
      <c r="D113" s="119">
        <f t="array" ref="D113">SUM(IFERROR(E113:N113,0))+SUM(IFERROR(P113:T113,0))</f>
        <v>0</v>
      </c>
      <c r="E113" s="36">
        <f>Inndata!D112*IF(Inndata!N112="Ja",0.2,1)</f>
        <v>0</v>
      </c>
      <c r="F113" s="36">
        <f>Inndata!E112</f>
        <v>0</v>
      </c>
      <c r="G113" s="37">
        <f>Inndata!D112*Inndata!J112</f>
        <v>0</v>
      </c>
      <c r="H113" s="37">
        <f>Inndata!E112*Inndata!J112</f>
        <v>0</v>
      </c>
      <c r="I113" s="130" t="str">
        <f>IF(E113=0,"",(IF(FutureBuiltZERO!D$26="",1-FutureBuiltZERO!D$28,1-FutureBuiltZERO!D$26)*Inndata!F112*Inndata!J112*Inndata!K112*FutureBuiltZERO!$V$10))</f>
        <v/>
      </c>
      <c r="J113" s="130" t="str">
        <f>IF(E113=0,"",(IF(FutureBuiltZERO!D$26="",1-FutureBuiltZERO!D$28,1-FutureBuiltZERO!D$26)*Inndata!F112*Inndata!J112*Inndata!L112*FutureBuiltZERO!$V$11))</f>
        <v/>
      </c>
      <c r="K113" s="231" t="e">
        <f>Inndata!H112*Inndata!D112*(1+Inndata!J112)*IF(Inndata!P112="Ja",FutureBuiltZERO!$W$7,FutureBuiltZERO!$W$6)</f>
        <v>#VALUE!</v>
      </c>
      <c r="L113" s="37" t="e">
        <f>Inndata!H112*Inndata!E112*(1+Inndata!J112)*FutureBuiltZERO!$W$6</f>
        <v>#VALUE!</v>
      </c>
      <c r="M113" s="129" t="e">
        <f>Inndata!I112*(IF(Inndata!O112="Ja",0,1)+Inndata!J112)*Inndata!K112*FutureBuiltZERO!$W$10*FutureBuiltZERO!D$29</f>
        <v>#VALUE!</v>
      </c>
      <c r="N113" s="129" t="e">
        <f>Inndata!I112*(IF(Inndata!O112="Ja",0,1)+Inndata!J112)*Inndata!L112*FutureBuiltZERO!$W$11*FutureBuiltZERO!D$29</f>
        <v>#VALUE!</v>
      </c>
      <c r="O113" s="38" t="e">
        <f>Inndata!K112*(Inndata!F112*FutureBuiltZERO!$V$9+Inndata!I112*FutureBuiltZERO!$W$9)</f>
        <v>#VALUE!</v>
      </c>
      <c r="P113" s="129" t="e">
        <f>IF(SUM((E113+K113*(1-Inndata!J112)),(M113*(1-Inndata!J112)+R113),O113)&lt;0,-SUM(0.75*(E113+K113*(1-Inndata!J112)),(M113*(1-Inndata!J112)+R113)),O113)</f>
        <v>#VALUE!</v>
      </c>
      <c r="Q113" s="37">
        <f>Inndata!F112*Inndata!M112*FutureBuiltZERO!$W$8</f>
        <v>0</v>
      </c>
      <c r="R113" s="233" t="str">
        <f>IF(E113=0,"",Inndata!F112*Inndata!K112*FutureBuiltZERO!$X$10*IF(Inndata!O112="Ja",0,1)*FutureBuiltZERO!D$30)</f>
        <v/>
      </c>
      <c r="S113" s="129" t="str">
        <f>IF(E113=0,"",Inndata!F112*Inndata!L112*FutureBuiltZERO!$X$11*IF(Inndata!O112="Ja",0,1)*FutureBuiltZERO!D$30)</f>
        <v/>
      </c>
      <c r="T113" s="37">
        <f>IF(Inndata!O112="Ja",-0.1*Inndata!D112,0)</f>
        <v>0</v>
      </c>
      <c r="W113" s="133" t="str">
        <f t="shared" si="1"/>
        <v/>
      </c>
      <c r="X113" s="37" t="e">
        <f>(Inndata!D112+Inndata!E112)*Inndata!H112*(1+Inndata!J112)</f>
        <v>#VALUE!</v>
      </c>
    </row>
    <row r="114" spans="1:24" x14ac:dyDescent="0.2">
      <c r="A114" s="39">
        <f>Inndata!A113</f>
        <v>0</v>
      </c>
      <c r="B114" s="39">
        <f>Inndata!B113</f>
        <v>0</v>
      </c>
      <c r="C114" s="39">
        <f>Inndata!C113</f>
        <v>0</v>
      </c>
      <c r="D114" s="119">
        <f t="array" ref="D114">SUM(IFERROR(E114:N114,0))+SUM(IFERROR(P114:T114,0))</f>
        <v>0</v>
      </c>
      <c r="E114" s="36">
        <f>Inndata!D113*IF(Inndata!N113="Ja",0.2,1)</f>
        <v>0</v>
      </c>
      <c r="F114" s="36">
        <f>Inndata!E113</f>
        <v>0</v>
      </c>
      <c r="G114" s="37">
        <f>Inndata!D113*Inndata!J113</f>
        <v>0</v>
      </c>
      <c r="H114" s="37">
        <f>Inndata!E113*Inndata!J113</f>
        <v>0</v>
      </c>
      <c r="I114" s="130" t="str">
        <f>IF(E114=0,"",(IF(FutureBuiltZERO!D$26="",1-FutureBuiltZERO!D$28,1-FutureBuiltZERO!D$26)*Inndata!F113*Inndata!J113*Inndata!K113*FutureBuiltZERO!$V$10))</f>
        <v/>
      </c>
      <c r="J114" s="130" t="str">
        <f>IF(E114=0,"",(IF(FutureBuiltZERO!D$26="",1-FutureBuiltZERO!D$28,1-FutureBuiltZERO!D$26)*Inndata!F113*Inndata!J113*Inndata!L113*FutureBuiltZERO!$V$11))</f>
        <v/>
      </c>
      <c r="K114" s="231" t="e">
        <f>Inndata!H113*Inndata!D113*(1+Inndata!J113)*IF(Inndata!P113="Ja",FutureBuiltZERO!$W$7,FutureBuiltZERO!$W$6)</f>
        <v>#VALUE!</v>
      </c>
      <c r="L114" s="37" t="e">
        <f>Inndata!H113*Inndata!E113*(1+Inndata!J113)*FutureBuiltZERO!$W$6</f>
        <v>#VALUE!</v>
      </c>
      <c r="M114" s="129" t="e">
        <f>Inndata!I113*(IF(Inndata!O113="Ja",0,1)+Inndata!J113)*Inndata!K113*FutureBuiltZERO!$W$10*FutureBuiltZERO!D$29</f>
        <v>#VALUE!</v>
      </c>
      <c r="N114" s="129" t="e">
        <f>Inndata!I113*(IF(Inndata!O113="Ja",0,1)+Inndata!J113)*Inndata!L113*FutureBuiltZERO!$W$11*FutureBuiltZERO!D$29</f>
        <v>#VALUE!</v>
      </c>
      <c r="O114" s="38" t="e">
        <f>Inndata!K113*(Inndata!F113*FutureBuiltZERO!$V$9+Inndata!I113*FutureBuiltZERO!$W$9)</f>
        <v>#VALUE!</v>
      </c>
      <c r="P114" s="129" t="e">
        <f>IF(SUM((E114+K114*(1-Inndata!J113)),(M114*(1-Inndata!J113)+R114),O114)&lt;0,-SUM(0.75*(E114+K114*(1-Inndata!J113)),(M114*(1-Inndata!J113)+R114)),O114)</f>
        <v>#VALUE!</v>
      </c>
      <c r="Q114" s="37">
        <f>Inndata!F113*Inndata!M113*FutureBuiltZERO!$W$8</f>
        <v>0</v>
      </c>
      <c r="R114" s="233" t="str">
        <f>IF(E114=0,"",Inndata!F113*Inndata!K113*FutureBuiltZERO!$X$10*IF(Inndata!O113="Ja",0,1)*FutureBuiltZERO!D$30)</f>
        <v/>
      </c>
      <c r="S114" s="129" t="str">
        <f>IF(E114=0,"",Inndata!F113*Inndata!L113*FutureBuiltZERO!$X$11*IF(Inndata!O113="Ja",0,1)*FutureBuiltZERO!D$30)</f>
        <v/>
      </c>
      <c r="T114" s="37">
        <f>IF(Inndata!O113="Ja",-0.1*Inndata!D113,0)</f>
        <v>0</v>
      </c>
      <c r="W114" s="133" t="str">
        <f t="shared" si="1"/>
        <v/>
      </c>
      <c r="X114" s="37" t="e">
        <f>(Inndata!D113+Inndata!E113)*Inndata!H113*(1+Inndata!J113)</f>
        <v>#VALUE!</v>
      </c>
    </row>
    <row r="115" spans="1:24" x14ac:dyDescent="0.2">
      <c r="A115" s="39">
        <f>Inndata!A114</f>
        <v>0</v>
      </c>
      <c r="B115" s="39">
        <f>Inndata!B114</f>
        <v>0</v>
      </c>
      <c r="C115" s="39">
        <f>Inndata!C114</f>
        <v>0</v>
      </c>
      <c r="D115" s="119">
        <f t="array" ref="D115">SUM(IFERROR(E115:N115,0))+SUM(IFERROR(P115:T115,0))</f>
        <v>0</v>
      </c>
      <c r="E115" s="36">
        <f>Inndata!D114*IF(Inndata!N114="Ja",0.2,1)</f>
        <v>0</v>
      </c>
      <c r="F115" s="36">
        <f>Inndata!E114</f>
        <v>0</v>
      </c>
      <c r="G115" s="37">
        <f>Inndata!D114*Inndata!J114</f>
        <v>0</v>
      </c>
      <c r="H115" s="37">
        <f>Inndata!E114*Inndata!J114</f>
        <v>0</v>
      </c>
      <c r="I115" s="130" t="str">
        <f>IF(E115=0,"",(IF(FutureBuiltZERO!D$26="",1-FutureBuiltZERO!D$28,1-FutureBuiltZERO!D$26)*Inndata!F114*Inndata!J114*Inndata!K114*FutureBuiltZERO!$V$10))</f>
        <v/>
      </c>
      <c r="J115" s="130" t="str">
        <f>IF(E115=0,"",(IF(FutureBuiltZERO!D$26="",1-FutureBuiltZERO!D$28,1-FutureBuiltZERO!D$26)*Inndata!F114*Inndata!J114*Inndata!L114*FutureBuiltZERO!$V$11))</f>
        <v/>
      </c>
      <c r="K115" s="231" t="e">
        <f>Inndata!H114*Inndata!D114*(1+Inndata!J114)*IF(Inndata!P114="Ja",FutureBuiltZERO!$W$7,FutureBuiltZERO!$W$6)</f>
        <v>#VALUE!</v>
      </c>
      <c r="L115" s="37" t="e">
        <f>Inndata!H114*Inndata!E114*(1+Inndata!J114)*FutureBuiltZERO!$W$6</f>
        <v>#VALUE!</v>
      </c>
      <c r="M115" s="129" t="e">
        <f>Inndata!I114*(IF(Inndata!O114="Ja",0,1)+Inndata!J114)*Inndata!K114*FutureBuiltZERO!$W$10*FutureBuiltZERO!D$29</f>
        <v>#VALUE!</v>
      </c>
      <c r="N115" s="129" t="e">
        <f>Inndata!I114*(IF(Inndata!O114="Ja",0,1)+Inndata!J114)*Inndata!L114*FutureBuiltZERO!$W$11*FutureBuiltZERO!D$29</f>
        <v>#VALUE!</v>
      </c>
      <c r="O115" s="38" t="e">
        <f>Inndata!K114*(Inndata!F114*FutureBuiltZERO!$V$9+Inndata!I114*FutureBuiltZERO!$W$9)</f>
        <v>#VALUE!</v>
      </c>
      <c r="P115" s="129" t="e">
        <f>IF(SUM((E115+K115*(1-Inndata!J114)),(M115*(1-Inndata!J114)+R115),O115)&lt;0,-SUM(0.75*(E115+K115*(1-Inndata!J114)),(M115*(1-Inndata!J114)+R115)),O115)</f>
        <v>#VALUE!</v>
      </c>
      <c r="Q115" s="37">
        <f>Inndata!F114*Inndata!M114*FutureBuiltZERO!$W$8</f>
        <v>0</v>
      </c>
      <c r="R115" s="233" t="str">
        <f>IF(E115=0,"",Inndata!F114*Inndata!K114*FutureBuiltZERO!$X$10*IF(Inndata!O114="Ja",0,1)*FutureBuiltZERO!D$30)</f>
        <v/>
      </c>
      <c r="S115" s="129" t="str">
        <f>IF(E115=0,"",Inndata!F114*Inndata!L114*FutureBuiltZERO!$X$11*IF(Inndata!O114="Ja",0,1)*FutureBuiltZERO!D$30)</f>
        <v/>
      </c>
      <c r="T115" s="37">
        <f>IF(Inndata!O114="Ja",-0.1*Inndata!D114,0)</f>
        <v>0</v>
      </c>
      <c r="W115" s="133" t="str">
        <f t="shared" si="1"/>
        <v/>
      </c>
      <c r="X115" s="37" t="e">
        <f>(Inndata!D114+Inndata!E114)*Inndata!H114*(1+Inndata!J114)</f>
        <v>#VALUE!</v>
      </c>
    </row>
    <row r="116" spans="1:24" x14ac:dyDescent="0.2">
      <c r="A116" s="39">
        <f>Inndata!A115</f>
        <v>0</v>
      </c>
      <c r="B116" s="39">
        <f>Inndata!B115</f>
        <v>0</v>
      </c>
      <c r="C116" s="39">
        <f>Inndata!C115</f>
        <v>0</v>
      </c>
      <c r="D116" s="119">
        <f t="array" ref="D116">SUM(IFERROR(E116:N116,0))+SUM(IFERROR(P116:T116,0))</f>
        <v>0</v>
      </c>
      <c r="E116" s="36">
        <f>Inndata!D115*IF(Inndata!N115="Ja",0.2,1)</f>
        <v>0</v>
      </c>
      <c r="F116" s="36">
        <f>Inndata!E115</f>
        <v>0</v>
      </c>
      <c r="G116" s="37">
        <f>Inndata!D115*Inndata!J115</f>
        <v>0</v>
      </c>
      <c r="H116" s="37">
        <f>Inndata!E115*Inndata!J115</f>
        <v>0</v>
      </c>
      <c r="I116" s="130" t="str">
        <f>IF(E116=0,"",(IF(FutureBuiltZERO!D$26="",1-FutureBuiltZERO!D$28,1-FutureBuiltZERO!D$26)*Inndata!F115*Inndata!J115*Inndata!K115*FutureBuiltZERO!$V$10))</f>
        <v/>
      </c>
      <c r="J116" s="130" t="str">
        <f>IF(E116=0,"",(IF(FutureBuiltZERO!D$26="",1-FutureBuiltZERO!D$28,1-FutureBuiltZERO!D$26)*Inndata!F115*Inndata!J115*Inndata!L115*FutureBuiltZERO!$V$11))</f>
        <v/>
      </c>
      <c r="K116" s="231" t="e">
        <f>Inndata!H115*Inndata!D115*(1+Inndata!J115)*IF(Inndata!P115="Ja",FutureBuiltZERO!$W$7,FutureBuiltZERO!$W$6)</f>
        <v>#VALUE!</v>
      </c>
      <c r="L116" s="37" t="e">
        <f>Inndata!H115*Inndata!E115*(1+Inndata!J115)*FutureBuiltZERO!$W$6</f>
        <v>#VALUE!</v>
      </c>
      <c r="M116" s="129" t="e">
        <f>Inndata!I115*(IF(Inndata!O115="Ja",0,1)+Inndata!J115)*Inndata!K115*FutureBuiltZERO!$W$10*FutureBuiltZERO!D$29</f>
        <v>#VALUE!</v>
      </c>
      <c r="N116" s="129" t="e">
        <f>Inndata!I115*(IF(Inndata!O115="Ja",0,1)+Inndata!J115)*Inndata!L115*FutureBuiltZERO!$W$11*FutureBuiltZERO!D$29</f>
        <v>#VALUE!</v>
      </c>
      <c r="O116" s="38" t="e">
        <f>Inndata!K115*(Inndata!F115*FutureBuiltZERO!$V$9+Inndata!I115*FutureBuiltZERO!$W$9)</f>
        <v>#VALUE!</v>
      </c>
      <c r="P116" s="129" t="e">
        <f>IF(SUM((E116+K116*(1-Inndata!J115)),(M116*(1-Inndata!J115)+R116),O116)&lt;0,-SUM(0.75*(E116+K116*(1-Inndata!J115)),(M116*(1-Inndata!J115)+R116)),O116)</f>
        <v>#VALUE!</v>
      </c>
      <c r="Q116" s="37">
        <f>Inndata!F115*Inndata!M115*FutureBuiltZERO!$W$8</f>
        <v>0</v>
      </c>
      <c r="R116" s="233" t="str">
        <f>IF(E116=0,"",Inndata!F115*Inndata!K115*FutureBuiltZERO!$X$10*IF(Inndata!O115="Ja",0,1)*FutureBuiltZERO!D$30)</f>
        <v/>
      </c>
      <c r="S116" s="129" t="str">
        <f>IF(E116=0,"",Inndata!F115*Inndata!L115*FutureBuiltZERO!$X$11*IF(Inndata!O115="Ja",0,1)*FutureBuiltZERO!D$30)</f>
        <v/>
      </c>
      <c r="T116" s="37">
        <f>IF(Inndata!O115="Ja",-0.1*Inndata!D115,0)</f>
        <v>0</v>
      </c>
      <c r="W116" s="133" t="str">
        <f t="shared" si="1"/>
        <v/>
      </c>
      <c r="X116" s="37" t="e">
        <f>(Inndata!D115+Inndata!E115)*Inndata!H115*(1+Inndata!J115)</f>
        <v>#VALUE!</v>
      </c>
    </row>
    <row r="117" spans="1:24" x14ac:dyDescent="0.2">
      <c r="A117" s="39">
        <f>Inndata!A116</f>
        <v>0</v>
      </c>
      <c r="B117" s="39">
        <f>Inndata!B116</f>
        <v>0</v>
      </c>
      <c r="C117" s="39">
        <f>Inndata!C116</f>
        <v>0</v>
      </c>
      <c r="D117" s="119">
        <f t="array" ref="D117">SUM(IFERROR(E117:N117,0))+SUM(IFERROR(P117:T117,0))</f>
        <v>0</v>
      </c>
      <c r="E117" s="36">
        <f>Inndata!D116*IF(Inndata!N116="Ja",0.2,1)</f>
        <v>0</v>
      </c>
      <c r="F117" s="36">
        <f>Inndata!E116</f>
        <v>0</v>
      </c>
      <c r="G117" s="37">
        <f>Inndata!D116*Inndata!J116</f>
        <v>0</v>
      </c>
      <c r="H117" s="37">
        <f>Inndata!E116*Inndata!J116</f>
        <v>0</v>
      </c>
      <c r="I117" s="130" t="str">
        <f>IF(E117=0,"",(IF(FutureBuiltZERO!D$26="",1-FutureBuiltZERO!D$28,1-FutureBuiltZERO!D$26)*Inndata!F116*Inndata!J116*Inndata!K116*FutureBuiltZERO!$V$10))</f>
        <v/>
      </c>
      <c r="J117" s="130" t="str">
        <f>IF(E117=0,"",(IF(FutureBuiltZERO!D$26="",1-FutureBuiltZERO!D$28,1-FutureBuiltZERO!D$26)*Inndata!F116*Inndata!J116*Inndata!L116*FutureBuiltZERO!$V$11))</f>
        <v/>
      </c>
      <c r="K117" s="231" t="e">
        <f>Inndata!H116*Inndata!D116*(1+Inndata!J116)*IF(Inndata!P116="Ja",FutureBuiltZERO!$W$7,FutureBuiltZERO!$W$6)</f>
        <v>#VALUE!</v>
      </c>
      <c r="L117" s="37" t="e">
        <f>Inndata!H116*Inndata!E116*(1+Inndata!J116)*FutureBuiltZERO!$W$6</f>
        <v>#VALUE!</v>
      </c>
      <c r="M117" s="129" t="e">
        <f>Inndata!I116*(IF(Inndata!O116="Ja",0,1)+Inndata!J116)*Inndata!K116*FutureBuiltZERO!$W$10*FutureBuiltZERO!D$29</f>
        <v>#VALUE!</v>
      </c>
      <c r="N117" s="129" t="e">
        <f>Inndata!I116*(IF(Inndata!O116="Ja",0,1)+Inndata!J116)*Inndata!L116*FutureBuiltZERO!$W$11*FutureBuiltZERO!D$29</f>
        <v>#VALUE!</v>
      </c>
      <c r="O117" s="38" t="e">
        <f>Inndata!K116*(Inndata!F116*FutureBuiltZERO!$V$9+Inndata!I116*FutureBuiltZERO!$W$9)</f>
        <v>#VALUE!</v>
      </c>
      <c r="P117" s="129" t="e">
        <f>IF(SUM((E117+K117*(1-Inndata!J116)),(M117*(1-Inndata!J116)+R117),O117)&lt;0,-SUM(0.75*(E117+K117*(1-Inndata!J116)),(M117*(1-Inndata!J116)+R117)),O117)</f>
        <v>#VALUE!</v>
      </c>
      <c r="Q117" s="37">
        <f>Inndata!F116*Inndata!M116*FutureBuiltZERO!$W$8</f>
        <v>0</v>
      </c>
      <c r="R117" s="233" t="str">
        <f>IF(E117=0,"",Inndata!F116*Inndata!K116*FutureBuiltZERO!$X$10*IF(Inndata!O116="Ja",0,1)*FutureBuiltZERO!D$30)</f>
        <v/>
      </c>
      <c r="S117" s="129" t="str">
        <f>IF(E117=0,"",Inndata!F116*Inndata!L116*FutureBuiltZERO!$X$11*IF(Inndata!O116="Ja",0,1)*FutureBuiltZERO!D$30)</f>
        <v/>
      </c>
      <c r="T117" s="37">
        <f>IF(Inndata!O116="Ja",-0.1*Inndata!D116,0)</f>
        <v>0</v>
      </c>
      <c r="W117" s="133" t="str">
        <f t="shared" si="1"/>
        <v/>
      </c>
      <c r="X117" s="37" t="e">
        <f>(Inndata!D116+Inndata!E116)*Inndata!H116*(1+Inndata!J116)</f>
        <v>#VALUE!</v>
      </c>
    </row>
    <row r="118" spans="1:24" x14ac:dyDescent="0.2">
      <c r="A118" s="39">
        <f>Inndata!A117</f>
        <v>0</v>
      </c>
      <c r="B118" s="39">
        <f>Inndata!B117</f>
        <v>0</v>
      </c>
      <c r="C118" s="39">
        <f>Inndata!C117</f>
        <v>0</v>
      </c>
      <c r="D118" s="119">
        <f t="array" ref="D118">SUM(IFERROR(E118:N118,0))+SUM(IFERROR(P118:T118,0))</f>
        <v>0</v>
      </c>
      <c r="E118" s="36">
        <f>Inndata!D117*IF(Inndata!N117="Ja",0.2,1)</f>
        <v>0</v>
      </c>
      <c r="F118" s="36">
        <f>Inndata!E117</f>
        <v>0</v>
      </c>
      <c r="G118" s="37">
        <f>Inndata!D117*Inndata!J117</f>
        <v>0</v>
      </c>
      <c r="H118" s="37">
        <f>Inndata!E117*Inndata!J117</f>
        <v>0</v>
      </c>
      <c r="I118" s="130" t="str">
        <f>IF(E118=0,"",(IF(FutureBuiltZERO!D$26="",1-FutureBuiltZERO!D$28,1-FutureBuiltZERO!D$26)*Inndata!F117*Inndata!J117*Inndata!K117*FutureBuiltZERO!$V$10))</f>
        <v/>
      </c>
      <c r="J118" s="130" t="str">
        <f>IF(E118=0,"",(IF(FutureBuiltZERO!D$26="",1-FutureBuiltZERO!D$28,1-FutureBuiltZERO!D$26)*Inndata!F117*Inndata!J117*Inndata!L117*FutureBuiltZERO!$V$11))</f>
        <v/>
      </c>
      <c r="K118" s="231" t="e">
        <f>Inndata!H117*Inndata!D117*(1+Inndata!J117)*IF(Inndata!P117="Ja",FutureBuiltZERO!$W$7,FutureBuiltZERO!$W$6)</f>
        <v>#VALUE!</v>
      </c>
      <c r="L118" s="37" t="e">
        <f>Inndata!H117*Inndata!E117*(1+Inndata!J117)*FutureBuiltZERO!$W$6</f>
        <v>#VALUE!</v>
      </c>
      <c r="M118" s="129" t="e">
        <f>Inndata!I117*(IF(Inndata!O117="Ja",0,1)+Inndata!J117)*Inndata!K117*FutureBuiltZERO!$W$10*FutureBuiltZERO!D$29</f>
        <v>#VALUE!</v>
      </c>
      <c r="N118" s="129" t="e">
        <f>Inndata!I117*(IF(Inndata!O117="Ja",0,1)+Inndata!J117)*Inndata!L117*FutureBuiltZERO!$W$11*FutureBuiltZERO!D$29</f>
        <v>#VALUE!</v>
      </c>
      <c r="O118" s="38" t="e">
        <f>Inndata!K117*(Inndata!F117*FutureBuiltZERO!$V$9+Inndata!I117*FutureBuiltZERO!$W$9)</f>
        <v>#VALUE!</v>
      </c>
      <c r="P118" s="129" t="e">
        <f>IF(SUM((E118+K118*(1-Inndata!J117)),(M118*(1-Inndata!J117)+R118),O118)&lt;0,-SUM(0.75*(E118+K118*(1-Inndata!J117)),(M118*(1-Inndata!J117)+R118)),O118)</f>
        <v>#VALUE!</v>
      </c>
      <c r="Q118" s="37">
        <f>Inndata!F117*Inndata!M117*FutureBuiltZERO!$W$8</f>
        <v>0</v>
      </c>
      <c r="R118" s="233" t="str">
        <f>IF(E118=0,"",Inndata!F117*Inndata!K117*FutureBuiltZERO!$X$10*IF(Inndata!O117="Ja",0,1)*FutureBuiltZERO!D$30)</f>
        <v/>
      </c>
      <c r="S118" s="129" t="str">
        <f>IF(E118=0,"",Inndata!F117*Inndata!L117*FutureBuiltZERO!$X$11*IF(Inndata!O117="Ja",0,1)*FutureBuiltZERO!D$30)</f>
        <v/>
      </c>
      <c r="T118" s="37">
        <f>IF(Inndata!O117="Ja",-0.1*Inndata!D117,0)</f>
        <v>0</v>
      </c>
      <c r="W118" s="133" t="str">
        <f t="shared" si="1"/>
        <v/>
      </c>
      <c r="X118" s="37" t="e">
        <f>(Inndata!D117+Inndata!E117)*Inndata!H117*(1+Inndata!J117)</f>
        <v>#VALUE!</v>
      </c>
    </row>
    <row r="119" spans="1:24" x14ac:dyDescent="0.2">
      <c r="A119" s="39">
        <f>Inndata!A118</f>
        <v>0</v>
      </c>
      <c r="B119" s="39">
        <f>Inndata!B118</f>
        <v>0</v>
      </c>
      <c r="C119" s="39">
        <f>Inndata!C118</f>
        <v>0</v>
      </c>
      <c r="D119" s="119">
        <f t="array" ref="D119">SUM(IFERROR(E119:N119,0))+SUM(IFERROR(P119:T119,0))</f>
        <v>0</v>
      </c>
      <c r="E119" s="36">
        <f>Inndata!D118*IF(Inndata!N118="Ja",0.2,1)</f>
        <v>0</v>
      </c>
      <c r="F119" s="36">
        <f>Inndata!E118</f>
        <v>0</v>
      </c>
      <c r="G119" s="37">
        <f>Inndata!D118*Inndata!J118</f>
        <v>0</v>
      </c>
      <c r="H119" s="37">
        <f>Inndata!E118*Inndata!J118</f>
        <v>0</v>
      </c>
      <c r="I119" s="130" t="str">
        <f>IF(E119=0,"",(IF(FutureBuiltZERO!D$26="",1-FutureBuiltZERO!D$28,1-FutureBuiltZERO!D$26)*Inndata!F118*Inndata!J118*Inndata!K118*FutureBuiltZERO!$V$10))</f>
        <v/>
      </c>
      <c r="J119" s="130" t="str">
        <f>IF(E119=0,"",(IF(FutureBuiltZERO!D$26="",1-FutureBuiltZERO!D$28,1-FutureBuiltZERO!D$26)*Inndata!F118*Inndata!J118*Inndata!L118*FutureBuiltZERO!$V$11))</f>
        <v/>
      </c>
      <c r="K119" s="231" t="e">
        <f>Inndata!H118*Inndata!D118*(1+Inndata!J118)*IF(Inndata!P118="Ja",FutureBuiltZERO!$W$7,FutureBuiltZERO!$W$6)</f>
        <v>#VALUE!</v>
      </c>
      <c r="L119" s="37" t="e">
        <f>Inndata!H118*Inndata!E118*(1+Inndata!J118)*FutureBuiltZERO!$W$6</f>
        <v>#VALUE!</v>
      </c>
      <c r="M119" s="129" t="e">
        <f>Inndata!I118*(IF(Inndata!O118="Ja",0,1)+Inndata!J118)*Inndata!K118*FutureBuiltZERO!$W$10*FutureBuiltZERO!D$29</f>
        <v>#VALUE!</v>
      </c>
      <c r="N119" s="129" t="e">
        <f>Inndata!I118*(IF(Inndata!O118="Ja",0,1)+Inndata!J118)*Inndata!L118*FutureBuiltZERO!$W$11*FutureBuiltZERO!D$29</f>
        <v>#VALUE!</v>
      </c>
      <c r="O119" s="38" t="e">
        <f>Inndata!K118*(Inndata!F118*FutureBuiltZERO!$V$9+Inndata!I118*FutureBuiltZERO!$W$9)</f>
        <v>#VALUE!</v>
      </c>
      <c r="P119" s="129" t="e">
        <f>IF(SUM((E119+K119*(1-Inndata!J118)),(M119*(1-Inndata!J118)+R119),O119)&lt;0,-SUM(0.75*(E119+K119*(1-Inndata!J118)),(M119*(1-Inndata!J118)+R119)),O119)</f>
        <v>#VALUE!</v>
      </c>
      <c r="Q119" s="37">
        <f>Inndata!F118*Inndata!M118*FutureBuiltZERO!$W$8</f>
        <v>0</v>
      </c>
      <c r="R119" s="233" t="str">
        <f>IF(E119=0,"",Inndata!F118*Inndata!K118*FutureBuiltZERO!$X$10*IF(Inndata!O118="Ja",0,1)*FutureBuiltZERO!D$30)</f>
        <v/>
      </c>
      <c r="S119" s="129" t="str">
        <f>IF(E119=0,"",Inndata!F118*Inndata!L118*FutureBuiltZERO!$X$11*IF(Inndata!O118="Ja",0,1)*FutureBuiltZERO!D$30)</f>
        <v/>
      </c>
      <c r="T119" s="37">
        <f>IF(Inndata!O118="Ja",-0.1*Inndata!D118,0)</f>
        <v>0</v>
      </c>
      <c r="W119" s="133" t="str">
        <f t="shared" si="1"/>
        <v/>
      </c>
      <c r="X119" s="37" t="e">
        <f>(Inndata!D118+Inndata!E118)*Inndata!H118*(1+Inndata!J118)</f>
        <v>#VALUE!</v>
      </c>
    </row>
    <row r="120" spans="1:24" x14ac:dyDescent="0.2">
      <c r="A120" s="39">
        <f>Inndata!A119</f>
        <v>0</v>
      </c>
      <c r="B120" s="39">
        <f>Inndata!B119</f>
        <v>0</v>
      </c>
      <c r="C120" s="39">
        <f>Inndata!C119</f>
        <v>0</v>
      </c>
      <c r="D120" s="119">
        <f t="array" ref="D120">SUM(IFERROR(E120:N120,0))+SUM(IFERROR(P120:T120,0))</f>
        <v>0</v>
      </c>
      <c r="E120" s="36">
        <f>Inndata!D119*IF(Inndata!N119="Ja",0.2,1)</f>
        <v>0</v>
      </c>
      <c r="F120" s="36">
        <f>Inndata!E119</f>
        <v>0</v>
      </c>
      <c r="G120" s="37">
        <f>Inndata!D119*Inndata!J119</f>
        <v>0</v>
      </c>
      <c r="H120" s="37">
        <f>Inndata!E119*Inndata!J119</f>
        <v>0</v>
      </c>
      <c r="I120" s="130" t="str">
        <f>IF(E120=0,"",(IF(FutureBuiltZERO!D$26="",1-FutureBuiltZERO!D$28,1-FutureBuiltZERO!D$26)*Inndata!F119*Inndata!J119*Inndata!K119*FutureBuiltZERO!$V$10))</f>
        <v/>
      </c>
      <c r="J120" s="130" t="str">
        <f>IF(E120=0,"",(IF(FutureBuiltZERO!D$26="",1-FutureBuiltZERO!D$28,1-FutureBuiltZERO!D$26)*Inndata!F119*Inndata!J119*Inndata!L119*FutureBuiltZERO!$V$11))</f>
        <v/>
      </c>
      <c r="K120" s="231" t="e">
        <f>Inndata!H119*Inndata!D119*(1+Inndata!J119)*IF(Inndata!P119="Ja",FutureBuiltZERO!$W$7,FutureBuiltZERO!$W$6)</f>
        <v>#VALUE!</v>
      </c>
      <c r="L120" s="37" t="e">
        <f>Inndata!H119*Inndata!E119*(1+Inndata!J119)*FutureBuiltZERO!$W$6</f>
        <v>#VALUE!</v>
      </c>
      <c r="M120" s="129" t="e">
        <f>Inndata!I119*(IF(Inndata!O119="Ja",0,1)+Inndata!J119)*Inndata!K119*FutureBuiltZERO!$W$10*FutureBuiltZERO!D$29</f>
        <v>#VALUE!</v>
      </c>
      <c r="N120" s="129" t="e">
        <f>Inndata!I119*(IF(Inndata!O119="Ja",0,1)+Inndata!J119)*Inndata!L119*FutureBuiltZERO!$W$11*FutureBuiltZERO!D$29</f>
        <v>#VALUE!</v>
      </c>
      <c r="O120" s="38" t="e">
        <f>Inndata!K119*(Inndata!F119*FutureBuiltZERO!$V$9+Inndata!I119*FutureBuiltZERO!$W$9)</f>
        <v>#VALUE!</v>
      </c>
      <c r="P120" s="129" t="e">
        <f>IF(SUM((E120+K120*(1-Inndata!J119)),(M120*(1-Inndata!J119)+R120),O120)&lt;0,-SUM(0.75*(E120+K120*(1-Inndata!J119)),(M120*(1-Inndata!J119)+R120)),O120)</f>
        <v>#VALUE!</v>
      </c>
      <c r="Q120" s="37">
        <f>Inndata!F119*Inndata!M119*FutureBuiltZERO!$W$8</f>
        <v>0</v>
      </c>
      <c r="R120" s="233" t="str">
        <f>IF(E120=0,"",Inndata!F119*Inndata!K119*FutureBuiltZERO!$X$10*IF(Inndata!O119="Ja",0,1)*FutureBuiltZERO!D$30)</f>
        <v/>
      </c>
      <c r="S120" s="129" t="str">
        <f>IF(E120=0,"",Inndata!F119*Inndata!L119*FutureBuiltZERO!$X$11*IF(Inndata!O119="Ja",0,1)*FutureBuiltZERO!D$30)</f>
        <v/>
      </c>
      <c r="T120" s="37">
        <f>IF(Inndata!O119="Ja",-0.1*Inndata!D119,0)</f>
        <v>0</v>
      </c>
      <c r="W120" s="133" t="str">
        <f t="shared" si="1"/>
        <v/>
      </c>
      <c r="X120" s="37" t="e">
        <f>(Inndata!D119+Inndata!E119)*Inndata!H119*(1+Inndata!J119)</f>
        <v>#VALUE!</v>
      </c>
    </row>
    <row r="121" spans="1:24" x14ac:dyDescent="0.2">
      <c r="A121" s="39">
        <f>Inndata!A120</f>
        <v>0</v>
      </c>
      <c r="B121" s="39">
        <f>Inndata!B120</f>
        <v>0</v>
      </c>
      <c r="C121" s="39">
        <f>Inndata!C120</f>
        <v>0</v>
      </c>
      <c r="D121" s="119">
        <f t="array" ref="D121">SUM(IFERROR(E121:N121,0))+SUM(IFERROR(P121:T121,0))</f>
        <v>0</v>
      </c>
      <c r="E121" s="36">
        <f>Inndata!D120*IF(Inndata!N120="Ja",0.2,1)</f>
        <v>0</v>
      </c>
      <c r="F121" s="36">
        <f>Inndata!E120</f>
        <v>0</v>
      </c>
      <c r="G121" s="37">
        <f>Inndata!D120*Inndata!J120</f>
        <v>0</v>
      </c>
      <c r="H121" s="37">
        <f>Inndata!E120*Inndata!J120</f>
        <v>0</v>
      </c>
      <c r="I121" s="130" t="str">
        <f>IF(E121=0,"",(IF(FutureBuiltZERO!D$26="",1-FutureBuiltZERO!D$28,1-FutureBuiltZERO!D$26)*Inndata!F120*Inndata!J120*Inndata!K120*FutureBuiltZERO!$V$10))</f>
        <v/>
      </c>
      <c r="J121" s="130" t="str">
        <f>IF(E121=0,"",(IF(FutureBuiltZERO!D$26="",1-FutureBuiltZERO!D$28,1-FutureBuiltZERO!D$26)*Inndata!F120*Inndata!J120*Inndata!L120*FutureBuiltZERO!$V$11))</f>
        <v/>
      </c>
      <c r="K121" s="231" t="e">
        <f>Inndata!H120*Inndata!D120*(1+Inndata!J120)*IF(Inndata!P120="Ja",FutureBuiltZERO!$W$7,FutureBuiltZERO!$W$6)</f>
        <v>#VALUE!</v>
      </c>
      <c r="L121" s="37" t="e">
        <f>Inndata!H120*Inndata!E120*(1+Inndata!J120)*FutureBuiltZERO!$W$6</f>
        <v>#VALUE!</v>
      </c>
      <c r="M121" s="129" t="e">
        <f>Inndata!I120*(IF(Inndata!O120="Ja",0,1)+Inndata!J120)*Inndata!K120*FutureBuiltZERO!$W$10*FutureBuiltZERO!D$29</f>
        <v>#VALUE!</v>
      </c>
      <c r="N121" s="129" t="e">
        <f>Inndata!I120*(IF(Inndata!O120="Ja",0,1)+Inndata!J120)*Inndata!L120*FutureBuiltZERO!$W$11*FutureBuiltZERO!D$29</f>
        <v>#VALUE!</v>
      </c>
      <c r="O121" s="38" t="e">
        <f>Inndata!K120*(Inndata!F120*FutureBuiltZERO!$V$9+Inndata!I120*FutureBuiltZERO!$W$9)</f>
        <v>#VALUE!</v>
      </c>
      <c r="P121" s="129" t="e">
        <f>IF(SUM((E121+K121*(1-Inndata!J120)),(M121*(1-Inndata!J120)+R121),O121)&lt;0,-SUM(0.75*(E121+K121*(1-Inndata!J120)),(M121*(1-Inndata!J120)+R121)),O121)</f>
        <v>#VALUE!</v>
      </c>
      <c r="Q121" s="37">
        <f>Inndata!F120*Inndata!M120*FutureBuiltZERO!$W$8</f>
        <v>0</v>
      </c>
      <c r="R121" s="233" t="str">
        <f>IF(E121=0,"",Inndata!F120*Inndata!K120*FutureBuiltZERO!$X$10*IF(Inndata!O120="Ja",0,1)*FutureBuiltZERO!D$30)</f>
        <v/>
      </c>
      <c r="S121" s="129" t="str">
        <f>IF(E121=0,"",Inndata!F120*Inndata!L120*FutureBuiltZERO!$X$11*IF(Inndata!O120="Ja",0,1)*FutureBuiltZERO!D$30)</f>
        <v/>
      </c>
      <c r="T121" s="37">
        <f>IF(Inndata!O120="Ja",-0.1*Inndata!D120,0)</f>
        <v>0</v>
      </c>
      <c r="W121" s="133" t="str">
        <f t="shared" si="1"/>
        <v/>
      </c>
      <c r="X121" s="37" t="e">
        <f>(Inndata!D120+Inndata!E120)*Inndata!H120*(1+Inndata!J120)</f>
        <v>#VALUE!</v>
      </c>
    </row>
    <row r="122" spans="1:24" x14ac:dyDescent="0.2">
      <c r="A122" s="39">
        <f>Inndata!A121</f>
        <v>0</v>
      </c>
      <c r="B122" s="39">
        <f>Inndata!B121</f>
        <v>0</v>
      </c>
      <c r="C122" s="39">
        <f>Inndata!C121</f>
        <v>0</v>
      </c>
      <c r="D122" s="119">
        <f t="array" ref="D122">SUM(IFERROR(E122:N122,0))+SUM(IFERROR(P122:T122,0))</f>
        <v>0</v>
      </c>
      <c r="E122" s="36">
        <f>Inndata!D121*IF(Inndata!N121="Ja",0.2,1)</f>
        <v>0</v>
      </c>
      <c r="F122" s="36">
        <f>Inndata!E121</f>
        <v>0</v>
      </c>
      <c r="G122" s="37">
        <f>Inndata!D121*Inndata!J121</f>
        <v>0</v>
      </c>
      <c r="H122" s="37">
        <f>Inndata!E121*Inndata!J121</f>
        <v>0</v>
      </c>
      <c r="I122" s="130" t="str">
        <f>IF(E122=0,"",(IF(FutureBuiltZERO!D$26="",1-FutureBuiltZERO!D$28,1-FutureBuiltZERO!D$26)*Inndata!F121*Inndata!J121*Inndata!K121*FutureBuiltZERO!$V$10))</f>
        <v/>
      </c>
      <c r="J122" s="130" t="str">
        <f>IF(E122=0,"",(IF(FutureBuiltZERO!D$26="",1-FutureBuiltZERO!D$28,1-FutureBuiltZERO!D$26)*Inndata!F121*Inndata!J121*Inndata!L121*FutureBuiltZERO!$V$11))</f>
        <v/>
      </c>
      <c r="K122" s="231" t="e">
        <f>Inndata!H121*Inndata!D121*(1+Inndata!J121)*IF(Inndata!P121="Ja",FutureBuiltZERO!$W$7,FutureBuiltZERO!$W$6)</f>
        <v>#VALUE!</v>
      </c>
      <c r="L122" s="37" t="e">
        <f>Inndata!H121*Inndata!E121*(1+Inndata!J121)*FutureBuiltZERO!$W$6</f>
        <v>#VALUE!</v>
      </c>
      <c r="M122" s="129" t="e">
        <f>Inndata!I121*(IF(Inndata!O121="Ja",0,1)+Inndata!J121)*Inndata!K121*FutureBuiltZERO!$W$10*FutureBuiltZERO!D$29</f>
        <v>#VALUE!</v>
      </c>
      <c r="N122" s="129" t="e">
        <f>Inndata!I121*(IF(Inndata!O121="Ja",0,1)+Inndata!J121)*Inndata!L121*FutureBuiltZERO!$W$11*FutureBuiltZERO!D$29</f>
        <v>#VALUE!</v>
      </c>
      <c r="O122" s="38" t="e">
        <f>Inndata!K121*(Inndata!F121*FutureBuiltZERO!$V$9+Inndata!I121*FutureBuiltZERO!$W$9)</f>
        <v>#VALUE!</v>
      </c>
      <c r="P122" s="129" t="e">
        <f>IF(SUM((E122+K122*(1-Inndata!J121)),(M122*(1-Inndata!J121)+R122),O122)&lt;0,-SUM(0.75*(E122+K122*(1-Inndata!J121)),(M122*(1-Inndata!J121)+R122)),O122)</f>
        <v>#VALUE!</v>
      </c>
      <c r="Q122" s="37">
        <f>Inndata!F121*Inndata!M121*FutureBuiltZERO!$W$8</f>
        <v>0</v>
      </c>
      <c r="R122" s="233" t="str">
        <f>IF(E122=0,"",Inndata!F121*Inndata!K121*FutureBuiltZERO!$X$10*IF(Inndata!O121="Ja",0,1)*FutureBuiltZERO!D$30)</f>
        <v/>
      </c>
      <c r="S122" s="129" t="str">
        <f>IF(E122=0,"",Inndata!F121*Inndata!L121*FutureBuiltZERO!$X$11*IF(Inndata!O121="Ja",0,1)*FutureBuiltZERO!D$30)</f>
        <v/>
      </c>
      <c r="T122" s="37">
        <f>IF(Inndata!O121="Ja",-0.1*Inndata!D121,0)</f>
        <v>0</v>
      </c>
      <c r="W122" s="133" t="str">
        <f t="shared" si="1"/>
        <v/>
      </c>
      <c r="X122" s="37" t="e">
        <f>(Inndata!D121+Inndata!E121)*Inndata!H121*(1+Inndata!J121)</f>
        <v>#VALUE!</v>
      </c>
    </row>
    <row r="123" spans="1:24" x14ac:dyDescent="0.2">
      <c r="A123" s="39">
        <f>Inndata!A122</f>
        <v>0</v>
      </c>
      <c r="B123" s="39">
        <f>Inndata!B122</f>
        <v>0</v>
      </c>
      <c r="C123" s="39">
        <f>Inndata!C122</f>
        <v>0</v>
      </c>
      <c r="D123" s="119">
        <f t="array" ref="D123">SUM(IFERROR(E123:N123,0))+SUM(IFERROR(P123:T123,0))</f>
        <v>0</v>
      </c>
      <c r="E123" s="36">
        <f>Inndata!D122*IF(Inndata!N122="Ja",0.2,1)</f>
        <v>0</v>
      </c>
      <c r="F123" s="36">
        <f>Inndata!E122</f>
        <v>0</v>
      </c>
      <c r="G123" s="37">
        <f>Inndata!D122*Inndata!J122</f>
        <v>0</v>
      </c>
      <c r="H123" s="37">
        <f>Inndata!E122*Inndata!J122</f>
        <v>0</v>
      </c>
      <c r="I123" s="130" t="str">
        <f>IF(E123=0,"",(IF(FutureBuiltZERO!D$26="",1-FutureBuiltZERO!D$28,1-FutureBuiltZERO!D$26)*Inndata!F122*Inndata!J122*Inndata!K122*FutureBuiltZERO!$V$10))</f>
        <v/>
      </c>
      <c r="J123" s="130" t="str">
        <f>IF(E123=0,"",(IF(FutureBuiltZERO!D$26="",1-FutureBuiltZERO!D$28,1-FutureBuiltZERO!D$26)*Inndata!F122*Inndata!J122*Inndata!L122*FutureBuiltZERO!$V$11))</f>
        <v/>
      </c>
      <c r="K123" s="231" t="e">
        <f>Inndata!H122*Inndata!D122*(1+Inndata!J122)*IF(Inndata!P122="Ja",FutureBuiltZERO!$W$7,FutureBuiltZERO!$W$6)</f>
        <v>#VALUE!</v>
      </c>
      <c r="L123" s="37" t="e">
        <f>Inndata!H122*Inndata!E122*(1+Inndata!J122)*FutureBuiltZERO!$W$6</f>
        <v>#VALUE!</v>
      </c>
      <c r="M123" s="129" t="e">
        <f>Inndata!I122*(IF(Inndata!O122="Ja",0,1)+Inndata!J122)*Inndata!K122*FutureBuiltZERO!$W$10*FutureBuiltZERO!D$29</f>
        <v>#VALUE!</v>
      </c>
      <c r="N123" s="129" t="e">
        <f>Inndata!I122*(IF(Inndata!O122="Ja",0,1)+Inndata!J122)*Inndata!L122*FutureBuiltZERO!$W$11*FutureBuiltZERO!D$29</f>
        <v>#VALUE!</v>
      </c>
      <c r="O123" s="38" t="e">
        <f>Inndata!K122*(Inndata!F122*FutureBuiltZERO!$V$9+Inndata!I122*FutureBuiltZERO!$W$9)</f>
        <v>#VALUE!</v>
      </c>
      <c r="P123" s="129" t="e">
        <f>IF(SUM((E123+K123*(1-Inndata!J122)),(M123*(1-Inndata!J122)+R123),O123)&lt;0,-SUM(0.75*(E123+K123*(1-Inndata!J122)),(M123*(1-Inndata!J122)+R123)),O123)</f>
        <v>#VALUE!</v>
      </c>
      <c r="Q123" s="37">
        <f>Inndata!F122*Inndata!M122*FutureBuiltZERO!$W$8</f>
        <v>0</v>
      </c>
      <c r="R123" s="233" t="str">
        <f>IF(E123=0,"",Inndata!F122*Inndata!K122*FutureBuiltZERO!$X$10*IF(Inndata!O122="Ja",0,1)*FutureBuiltZERO!D$30)</f>
        <v/>
      </c>
      <c r="S123" s="129" t="str">
        <f>IF(E123=0,"",Inndata!F122*Inndata!L122*FutureBuiltZERO!$X$11*IF(Inndata!O122="Ja",0,1)*FutureBuiltZERO!D$30)</f>
        <v/>
      </c>
      <c r="T123" s="37">
        <f>IF(Inndata!O122="Ja",-0.1*Inndata!D122,0)</f>
        <v>0</v>
      </c>
      <c r="W123" s="133" t="str">
        <f t="shared" si="1"/>
        <v/>
      </c>
      <c r="X123" s="37" t="e">
        <f>(Inndata!D122+Inndata!E122)*Inndata!H122*(1+Inndata!J122)</f>
        <v>#VALUE!</v>
      </c>
    </row>
    <row r="124" spans="1:24" x14ac:dyDescent="0.2">
      <c r="A124" s="39">
        <f>Inndata!A123</f>
        <v>0</v>
      </c>
      <c r="B124" s="39">
        <f>Inndata!B123</f>
        <v>0</v>
      </c>
      <c r="C124" s="39">
        <f>Inndata!C123</f>
        <v>0</v>
      </c>
      <c r="D124" s="119">
        <f t="array" ref="D124">SUM(IFERROR(E124:N124,0))+SUM(IFERROR(P124:T124,0))</f>
        <v>0</v>
      </c>
      <c r="E124" s="36">
        <f>Inndata!D123*IF(Inndata!N123="Ja",0.2,1)</f>
        <v>0</v>
      </c>
      <c r="F124" s="36">
        <f>Inndata!E123</f>
        <v>0</v>
      </c>
      <c r="G124" s="37">
        <f>Inndata!D123*Inndata!J123</f>
        <v>0</v>
      </c>
      <c r="H124" s="37">
        <f>Inndata!E123*Inndata!J123</f>
        <v>0</v>
      </c>
      <c r="I124" s="130" t="str">
        <f>IF(E124=0,"",(IF(FutureBuiltZERO!D$26="",1-FutureBuiltZERO!D$28,1-FutureBuiltZERO!D$26)*Inndata!F123*Inndata!J123*Inndata!K123*FutureBuiltZERO!$V$10))</f>
        <v/>
      </c>
      <c r="J124" s="130" t="str">
        <f>IF(E124=0,"",(IF(FutureBuiltZERO!D$26="",1-FutureBuiltZERO!D$28,1-FutureBuiltZERO!D$26)*Inndata!F123*Inndata!J123*Inndata!L123*FutureBuiltZERO!$V$11))</f>
        <v/>
      </c>
      <c r="K124" s="231" t="e">
        <f>Inndata!H123*Inndata!D123*(1+Inndata!J123)*IF(Inndata!P123="Ja",FutureBuiltZERO!$W$7,FutureBuiltZERO!$W$6)</f>
        <v>#VALUE!</v>
      </c>
      <c r="L124" s="37" t="e">
        <f>Inndata!H123*Inndata!E123*(1+Inndata!J123)*FutureBuiltZERO!$W$6</f>
        <v>#VALUE!</v>
      </c>
      <c r="M124" s="129" t="e">
        <f>Inndata!I123*(IF(Inndata!O123="Ja",0,1)+Inndata!J123)*Inndata!K123*FutureBuiltZERO!$W$10*FutureBuiltZERO!D$29</f>
        <v>#VALUE!</v>
      </c>
      <c r="N124" s="129" t="e">
        <f>Inndata!I123*(IF(Inndata!O123="Ja",0,1)+Inndata!J123)*Inndata!L123*FutureBuiltZERO!$W$11*FutureBuiltZERO!D$29</f>
        <v>#VALUE!</v>
      </c>
      <c r="O124" s="38" t="e">
        <f>Inndata!K123*(Inndata!F123*FutureBuiltZERO!$V$9+Inndata!I123*FutureBuiltZERO!$W$9)</f>
        <v>#VALUE!</v>
      </c>
      <c r="P124" s="129" t="e">
        <f>IF(SUM((E124+K124*(1-Inndata!J123)),(M124*(1-Inndata!J123)+R124),O124)&lt;0,-SUM(0.75*(E124+K124*(1-Inndata!J123)),(M124*(1-Inndata!J123)+R124)),O124)</f>
        <v>#VALUE!</v>
      </c>
      <c r="Q124" s="37">
        <f>Inndata!F123*Inndata!M123*FutureBuiltZERO!$W$8</f>
        <v>0</v>
      </c>
      <c r="R124" s="233" t="str">
        <f>IF(E124=0,"",Inndata!F123*Inndata!K123*FutureBuiltZERO!$X$10*IF(Inndata!O123="Ja",0,1)*FutureBuiltZERO!D$30)</f>
        <v/>
      </c>
      <c r="S124" s="129" t="str">
        <f>IF(E124=0,"",Inndata!F123*Inndata!L123*FutureBuiltZERO!$X$11*IF(Inndata!O123="Ja",0,1)*FutureBuiltZERO!D$30)</f>
        <v/>
      </c>
      <c r="T124" s="37">
        <f>IF(Inndata!O123="Ja",-0.1*Inndata!D123,0)</f>
        <v>0</v>
      </c>
      <c r="W124" s="133" t="str">
        <f t="shared" si="1"/>
        <v/>
      </c>
      <c r="X124" s="37" t="e">
        <f>(Inndata!D123+Inndata!E123)*Inndata!H123*(1+Inndata!J123)</f>
        <v>#VALUE!</v>
      </c>
    </row>
    <row r="125" spans="1:24" x14ac:dyDescent="0.2">
      <c r="A125" s="39">
        <f>Inndata!A124</f>
        <v>0</v>
      </c>
      <c r="B125" s="39">
        <f>Inndata!B124</f>
        <v>0</v>
      </c>
      <c r="C125" s="39">
        <f>Inndata!C124</f>
        <v>0</v>
      </c>
      <c r="D125" s="119">
        <f t="array" ref="D125">SUM(IFERROR(E125:N125,0))+SUM(IFERROR(P125:T125,0))</f>
        <v>0</v>
      </c>
      <c r="E125" s="36">
        <f>Inndata!D124*IF(Inndata!N124="Ja",0.2,1)</f>
        <v>0</v>
      </c>
      <c r="F125" s="36">
        <f>Inndata!E124</f>
        <v>0</v>
      </c>
      <c r="G125" s="37">
        <f>Inndata!D124*Inndata!J124</f>
        <v>0</v>
      </c>
      <c r="H125" s="37">
        <f>Inndata!E124*Inndata!J124</f>
        <v>0</v>
      </c>
      <c r="I125" s="130" t="str">
        <f>IF(E125=0,"",(IF(FutureBuiltZERO!D$26="",1-FutureBuiltZERO!D$28,1-FutureBuiltZERO!D$26)*Inndata!F124*Inndata!J124*Inndata!K124*FutureBuiltZERO!$V$10))</f>
        <v/>
      </c>
      <c r="J125" s="130" t="str">
        <f>IF(E125=0,"",(IF(FutureBuiltZERO!D$26="",1-FutureBuiltZERO!D$28,1-FutureBuiltZERO!D$26)*Inndata!F124*Inndata!J124*Inndata!L124*FutureBuiltZERO!$V$11))</f>
        <v/>
      </c>
      <c r="K125" s="231" t="e">
        <f>Inndata!H124*Inndata!D124*(1+Inndata!J124)*IF(Inndata!P124="Ja",FutureBuiltZERO!$W$7,FutureBuiltZERO!$W$6)</f>
        <v>#VALUE!</v>
      </c>
      <c r="L125" s="37" t="e">
        <f>Inndata!H124*Inndata!E124*(1+Inndata!J124)*FutureBuiltZERO!$W$6</f>
        <v>#VALUE!</v>
      </c>
      <c r="M125" s="129" t="e">
        <f>Inndata!I124*(IF(Inndata!O124="Ja",0,1)+Inndata!J124)*Inndata!K124*FutureBuiltZERO!$W$10*FutureBuiltZERO!D$29</f>
        <v>#VALUE!</v>
      </c>
      <c r="N125" s="129" t="e">
        <f>Inndata!I124*(IF(Inndata!O124="Ja",0,1)+Inndata!J124)*Inndata!L124*FutureBuiltZERO!$W$11*FutureBuiltZERO!D$29</f>
        <v>#VALUE!</v>
      </c>
      <c r="O125" s="38" t="e">
        <f>Inndata!K124*(Inndata!F124*FutureBuiltZERO!$V$9+Inndata!I124*FutureBuiltZERO!$W$9)</f>
        <v>#VALUE!</v>
      </c>
      <c r="P125" s="129" t="e">
        <f>IF(SUM((E125+K125*(1-Inndata!J124)),(M125*(1-Inndata!J124)+R125),O125)&lt;0,-SUM(0.75*(E125+K125*(1-Inndata!J124)),(M125*(1-Inndata!J124)+R125)),O125)</f>
        <v>#VALUE!</v>
      </c>
      <c r="Q125" s="37">
        <f>Inndata!F124*Inndata!M124*FutureBuiltZERO!$W$8</f>
        <v>0</v>
      </c>
      <c r="R125" s="233" t="str">
        <f>IF(E125=0,"",Inndata!F124*Inndata!K124*FutureBuiltZERO!$X$10*IF(Inndata!O124="Ja",0,1)*FutureBuiltZERO!D$30)</f>
        <v/>
      </c>
      <c r="S125" s="129" t="str">
        <f>IF(E125=0,"",Inndata!F124*Inndata!L124*FutureBuiltZERO!$X$11*IF(Inndata!O124="Ja",0,1)*FutureBuiltZERO!D$30)</f>
        <v/>
      </c>
      <c r="T125" s="37">
        <f>IF(Inndata!O124="Ja",-0.1*Inndata!D124,0)</f>
        <v>0</v>
      </c>
      <c r="W125" s="133" t="str">
        <f t="shared" si="1"/>
        <v/>
      </c>
      <c r="X125" s="37" t="e">
        <f>(Inndata!D124+Inndata!E124)*Inndata!H124*(1+Inndata!J124)</f>
        <v>#VALUE!</v>
      </c>
    </row>
    <row r="126" spans="1:24" x14ac:dyDescent="0.2">
      <c r="A126" s="39">
        <f>Inndata!A125</f>
        <v>0</v>
      </c>
      <c r="B126" s="39">
        <f>Inndata!B125</f>
        <v>0</v>
      </c>
      <c r="C126" s="39">
        <f>Inndata!C125</f>
        <v>0</v>
      </c>
      <c r="D126" s="119">
        <f t="array" ref="D126">SUM(IFERROR(E126:N126,0))+SUM(IFERROR(P126:T126,0))</f>
        <v>0</v>
      </c>
      <c r="E126" s="36">
        <f>Inndata!D125*IF(Inndata!N125="Ja",0.2,1)</f>
        <v>0</v>
      </c>
      <c r="F126" s="36">
        <f>Inndata!E125</f>
        <v>0</v>
      </c>
      <c r="G126" s="37">
        <f>Inndata!D125*Inndata!J125</f>
        <v>0</v>
      </c>
      <c r="H126" s="37">
        <f>Inndata!E125*Inndata!J125</f>
        <v>0</v>
      </c>
      <c r="I126" s="130" t="str">
        <f>IF(E126=0,"",(IF(FutureBuiltZERO!D$26="",1-FutureBuiltZERO!D$28,1-FutureBuiltZERO!D$26)*Inndata!F125*Inndata!J125*Inndata!K125*FutureBuiltZERO!$V$10))</f>
        <v/>
      </c>
      <c r="J126" s="130" t="str">
        <f>IF(E126=0,"",(IF(FutureBuiltZERO!D$26="",1-FutureBuiltZERO!D$28,1-FutureBuiltZERO!D$26)*Inndata!F125*Inndata!J125*Inndata!L125*FutureBuiltZERO!$V$11))</f>
        <v/>
      </c>
      <c r="K126" s="231" t="e">
        <f>Inndata!H125*Inndata!D125*(1+Inndata!J125)*IF(Inndata!P125="Ja",FutureBuiltZERO!$W$7,FutureBuiltZERO!$W$6)</f>
        <v>#VALUE!</v>
      </c>
      <c r="L126" s="37" t="e">
        <f>Inndata!H125*Inndata!E125*(1+Inndata!J125)*FutureBuiltZERO!$W$6</f>
        <v>#VALUE!</v>
      </c>
      <c r="M126" s="129" t="e">
        <f>Inndata!I125*(IF(Inndata!O125="Ja",0,1)+Inndata!J125)*Inndata!K125*FutureBuiltZERO!$W$10*FutureBuiltZERO!D$29</f>
        <v>#VALUE!</v>
      </c>
      <c r="N126" s="129" t="e">
        <f>Inndata!I125*(IF(Inndata!O125="Ja",0,1)+Inndata!J125)*Inndata!L125*FutureBuiltZERO!$W$11*FutureBuiltZERO!D$29</f>
        <v>#VALUE!</v>
      </c>
      <c r="O126" s="38" t="e">
        <f>Inndata!K125*(Inndata!F125*FutureBuiltZERO!$V$9+Inndata!I125*FutureBuiltZERO!$W$9)</f>
        <v>#VALUE!</v>
      </c>
      <c r="P126" s="129" t="e">
        <f>IF(SUM((E126+K126*(1-Inndata!J125)),(M126*(1-Inndata!J125)+R126),O126)&lt;0,-SUM(0.75*(E126+K126*(1-Inndata!J125)),(M126*(1-Inndata!J125)+R126)),O126)</f>
        <v>#VALUE!</v>
      </c>
      <c r="Q126" s="37">
        <f>Inndata!F125*Inndata!M125*FutureBuiltZERO!$W$8</f>
        <v>0</v>
      </c>
      <c r="R126" s="233" t="str">
        <f>IF(E126=0,"",Inndata!F125*Inndata!K125*FutureBuiltZERO!$X$10*IF(Inndata!O125="Ja",0,1)*FutureBuiltZERO!D$30)</f>
        <v/>
      </c>
      <c r="S126" s="129" t="str">
        <f>IF(E126=0,"",Inndata!F125*Inndata!L125*FutureBuiltZERO!$X$11*IF(Inndata!O125="Ja",0,1)*FutureBuiltZERO!D$30)</f>
        <v/>
      </c>
      <c r="T126" s="37">
        <f>IF(Inndata!O125="Ja",-0.1*Inndata!D125,0)</f>
        <v>0</v>
      </c>
      <c r="W126" s="133" t="str">
        <f t="shared" si="1"/>
        <v/>
      </c>
      <c r="X126" s="37" t="e">
        <f>(Inndata!D125+Inndata!E125)*Inndata!H125*(1+Inndata!J125)</f>
        <v>#VALUE!</v>
      </c>
    </row>
    <row r="127" spans="1:24" x14ac:dyDescent="0.2">
      <c r="A127" s="39">
        <f>Inndata!A126</f>
        <v>0</v>
      </c>
      <c r="B127" s="39">
        <f>Inndata!B126</f>
        <v>0</v>
      </c>
      <c r="C127" s="39">
        <f>Inndata!C126</f>
        <v>0</v>
      </c>
      <c r="D127" s="119">
        <f t="array" ref="D127">SUM(IFERROR(E127:N127,0))+SUM(IFERROR(P127:T127,0))</f>
        <v>0</v>
      </c>
      <c r="E127" s="36">
        <f>Inndata!D126*IF(Inndata!N126="Ja",0.2,1)</f>
        <v>0</v>
      </c>
      <c r="F127" s="36">
        <f>Inndata!E126</f>
        <v>0</v>
      </c>
      <c r="G127" s="37">
        <f>Inndata!D126*Inndata!J126</f>
        <v>0</v>
      </c>
      <c r="H127" s="37">
        <f>Inndata!E126*Inndata!J126</f>
        <v>0</v>
      </c>
      <c r="I127" s="130" t="str">
        <f>IF(E127=0,"",(IF(FutureBuiltZERO!D$26="",1-FutureBuiltZERO!D$28,1-FutureBuiltZERO!D$26)*Inndata!F126*Inndata!J126*Inndata!K126*FutureBuiltZERO!$V$10))</f>
        <v/>
      </c>
      <c r="J127" s="130" t="str">
        <f>IF(E127=0,"",(IF(FutureBuiltZERO!D$26="",1-FutureBuiltZERO!D$28,1-FutureBuiltZERO!D$26)*Inndata!F126*Inndata!J126*Inndata!L126*FutureBuiltZERO!$V$11))</f>
        <v/>
      </c>
      <c r="K127" s="231" t="e">
        <f>Inndata!H126*Inndata!D126*(1+Inndata!J126)*IF(Inndata!P126="Ja",FutureBuiltZERO!$W$7,FutureBuiltZERO!$W$6)</f>
        <v>#VALUE!</v>
      </c>
      <c r="L127" s="37" t="e">
        <f>Inndata!H126*Inndata!E126*(1+Inndata!J126)*FutureBuiltZERO!$W$6</f>
        <v>#VALUE!</v>
      </c>
      <c r="M127" s="129" t="e">
        <f>Inndata!I126*(IF(Inndata!O126="Ja",0,1)+Inndata!J126)*Inndata!K126*FutureBuiltZERO!$W$10*FutureBuiltZERO!D$29</f>
        <v>#VALUE!</v>
      </c>
      <c r="N127" s="129" t="e">
        <f>Inndata!I126*(IF(Inndata!O126="Ja",0,1)+Inndata!J126)*Inndata!L126*FutureBuiltZERO!$W$11*FutureBuiltZERO!D$29</f>
        <v>#VALUE!</v>
      </c>
      <c r="O127" s="38" t="e">
        <f>Inndata!K126*(Inndata!F126*FutureBuiltZERO!$V$9+Inndata!I126*FutureBuiltZERO!$W$9)</f>
        <v>#VALUE!</v>
      </c>
      <c r="P127" s="129" t="e">
        <f>IF(SUM((E127+K127*(1-Inndata!J126)),(M127*(1-Inndata!J126)+R127),O127)&lt;0,-SUM(0.75*(E127+K127*(1-Inndata!J126)),(M127*(1-Inndata!J126)+R127)),O127)</f>
        <v>#VALUE!</v>
      </c>
      <c r="Q127" s="37">
        <f>Inndata!F126*Inndata!M126*FutureBuiltZERO!$W$8</f>
        <v>0</v>
      </c>
      <c r="R127" s="233" t="str">
        <f>IF(E127=0,"",Inndata!F126*Inndata!K126*FutureBuiltZERO!$X$10*IF(Inndata!O126="Ja",0,1)*FutureBuiltZERO!D$30)</f>
        <v/>
      </c>
      <c r="S127" s="129" t="str">
        <f>IF(E127=0,"",Inndata!F126*Inndata!L126*FutureBuiltZERO!$X$11*IF(Inndata!O126="Ja",0,1)*FutureBuiltZERO!D$30)</f>
        <v/>
      </c>
      <c r="T127" s="37">
        <f>IF(Inndata!O126="Ja",-0.1*Inndata!D126,0)</f>
        <v>0</v>
      </c>
      <c r="W127" s="133" t="str">
        <f t="shared" si="1"/>
        <v/>
      </c>
      <c r="X127" s="37" t="e">
        <f>(Inndata!D126+Inndata!E126)*Inndata!H126*(1+Inndata!J126)</f>
        <v>#VALUE!</v>
      </c>
    </row>
    <row r="128" spans="1:24" x14ac:dyDescent="0.2">
      <c r="A128" s="39">
        <f>Inndata!A127</f>
        <v>0</v>
      </c>
      <c r="B128" s="39">
        <f>Inndata!B127</f>
        <v>0</v>
      </c>
      <c r="C128" s="39">
        <f>Inndata!C127</f>
        <v>0</v>
      </c>
      <c r="D128" s="119">
        <f t="array" ref="D128">SUM(IFERROR(E128:N128,0))+SUM(IFERROR(P128:T128,0))</f>
        <v>0</v>
      </c>
      <c r="E128" s="36">
        <f>Inndata!D127*IF(Inndata!N127="Ja",0.2,1)</f>
        <v>0</v>
      </c>
      <c r="F128" s="36">
        <f>Inndata!E127</f>
        <v>0</v>
      </c>
      <c r="G128" s="37">
        <f>Inndata!D127*Inndata!J127</f>
        <v>0</v>
      </c>
      <c r="H128" s="37">
        <f>Inndata!E127*Inndata!J127</f>
        <v>0</v>
      </c>
      <c r="I128" s="130" t="str">
        <f>IF(E128=0,"",(IF(FutureBuiltZERO!D$26="",1-FutureBuiltZERO!D$28,1-FutureBuiltZERO!D$26)*Inndata!F127*Inndata!J127*Inndata!K127*FutureBuiltZERO!$V$10))</f>
        <v/>
      </c>
      <c r="J128" s="130" t="str">
        <f>IF(E128=0,"",(IF(FutureBuiltZERO!D$26="",1-FutureBuiltZERO!D$28,1-FutureBuiltZERO!D$26)*Inndata!F127*Inndata!J127*Inndata!L127*FutureBuiltZERO!$V$11))</f>
        <v/>
      </c>
      <c r="K128" s="231" t="e">
        <f>Inndata!H127*Inndata!D127*(1+Inndata!J127)*IF(Inndata!P127="Ja",FutureBuiltZERO!$W$7,FutureBuiltZERO!$W$6)</f>
        <v>#VALUE!</v>
      </c>
      <c r="L128" s="37" t="e">
        <f>Inndata!H127*Inndata!E127*(1+Inndata!J127)*FutureBuiltZERO!$W$6</f>
        <v>#VALUE!</v>
      </c>
      <c r="M128" s="129" t="e">
        <f>Inndata!I127*(IF(Inndata!O127="Ja",0,1)+Inndata!J127)*Inndata!K127*FutureBuiltZERO!$W$10*FutureBuiltZERO!D$29</f>
        <v>#VALUE!</v>
      </c>
      <c r="N128" s="129" t="e">
        <f>Inndata!I127*(IF(Inndata!O127="Ja",0,1)+Inndata!J127)*Inndata!L127*FutureBuiltZERO!$W$11*FutureBuiltZERO!D$29</f>
        <v>#VALUE!</v>
      </c>
      <c r="O128" s="38" t="e">
        <f>Inndata!K127*(Inndata!F127*FutureBuiltZERO!$V$9+Inndata!I127*FutureBuiltZERO!$W$9)</f>
        <v>#VALUE!</v>
      </c>
      <c r="P128" s="129" t="e">
        <f>IF(SUM((E128+K128*(1-Inndata!J127)),(M128*(1-Inndata!J127)+R128),O128)&lt;0,-SUM(0.75*(E128+K128*(1-Inndata!J127)),(M128*(1-Inndata!J127)+R128)),O128)</f>
        <v>#VALUE!</v>
      </c>
      <c r="Q128" s="37">
        <f>Inndata!F127*Inndata!M127*FutureBuiltZERO!$W$8</f>
        <v>0</v>
      </c>
      <c r="R128" s="233" t="str">
        <f>IF(E128=0,"",Inndata!F127*Inndata!K127*FutureBuiltZERO!$X$10*IF(Inndata!O127="Ja",0,1)*FutureBuiltZERO!D$30)</f>
        <v/>
      </c>
      <c r="S128" s="129" t="str">
        <f>IF(E128=0,"",Inndata!F127*Inndata!L127*FutureBuiltZERO!$X$11*IF(Inndata!O127="Ja",0,1)*FutureBuiltZERO!D$30)</f>
        <v/>
      </c>
      <c r="T128" s="37">
        <f>IF(Inndata!O127="Ja",-0.1*Inndata!D127,0)</f>
        <v>0</v>
      </c>
      <c r="W128" s="133" t="str">
        <f t="shared" si="1"/>
        <v/>
      </c>
      <c r="X128" s="37" t="e">
        <f>(Inndata!D127+Inndata!E127)*Inndata!H127*(1+Inndata!J127)</f>
        <v>#VALUE!</v>
      </c>
    </row>
    <row r="129" spans="1:24" x14ac:dyDescent="0.2">
      <c r="A129" s="39">
        <f>Inndata!A128</f>
        <v>0</v>
      </c>
      <c r="B129" s="39">
        <f>Inndata!B128</f>
        <v>0</v>
      </c>
      <c r="C129" s="39">
        <f>Inndata!C128</f>
        <v>0</v>
      </c>
      <c r="D129" s="119">
        <f t="array" ref="D129">SUM(IFERROR(E129:N129,0))+SUM(IFERROR(P129:T129,0))</f>
        <v>0</v>
      </c>
      <c r="E129" s="36">
        <f>Inndata!D128*IF(Inndata!N128="Ja",0.2,1)</f>
        <v>0</v>
      </c>
      <c r="F129" s="36">
        <f>Inndata!E128</f>
        <v>0</v>
      </c>
      <c r="G129" s="37">
        <f>Inndata!D128*Inndata!J128</f>
        <v>0</v>
      </c>
      <c r="H129" s="37">
        <f>Inndata!E128*Inndata!J128</f>
        <v>0</v>
      </c>
      <c r="I129" s="130" t="str">
        <f>IF(E129=0,"",(IF(FutureBuiltZERO!D$26="",1-FutureBuiltZERO!D$28,1-FutureBuiltZERO!D$26)*Inndata!F128*Inndata!J128*Inndata!K128*FutureBuiltZERO!$V$10))</f>
        <v/>
      </c>
      <c r="J129" s="130" t="str">
        <f>IF(E129=0,"",(IF(FutureBuiltZERO!D$26="",1-FutureBuiltZERO!D$28,1-FutureBuiltZERO!D$26)*Inndata!F128*Inndata!J128*Inndata!L128*FutureBuiltZERO!$V$11))</f>
        <v/>
      </c>
      <c r="K129" s="231" t="e">
        <f>Inndata!H128*Inndata!D128*(1+Inndata!J128)*IF(Inndata!P128="Ja",FutureBuiltZERO!$W$7,FutureBuiltZERO!$W$6)</f>
        <v>#VALUE!</v>
      </c>
      <c r="L129" s="37" t="e">
        <f>Inndata!H128*Inndata!E128*(1+Inndata!J128)*FutureBuiltZERO!$W$6</f>
        <v>#VALUE!</v>
      </c>
      <c r="M129" s="129" t="e">
        <f>Inndata!I128*(IF(Inndata!O128="Ja",0,1)+Inndata!J128)*Inndata!K128*FutureBuiltZERO!$W$10*FutureBuiltZERO!D$29</f>
        <v>#VALUE!</v>
      </c>
      <c r="N129" s="129" t="e">
        <f>Inndata!I128*(IF(Inndata!O128="Ja",0,1)+Inndata!J128)*Inndata!L128*FutureBuiltZERO!$W$11*FutureBuiltZERO!D$29</f>
        <v>#VALUE!</v>
      </c>
      <c r="O129" s="38" t="e">
        <f>Inndata!K128*(Inndata!F128*FutureBuiltZERO!$V$9+Inndata!I128*FutureBuiltZERO!$W$9)</f>
        <v>#VALUE!</v>
      </c>
      <c r="P129" s="129" t="e">
        <f>IF(SUM((E129+K129*(1-Inndata!J128)),(M129*(1-Inndata!J128)+R129),O129)&lt;0,-SUM(0.75*(E129+K129*(1-Inndata!J128)),(M129*(1-Inndata!J128)+R129)),O129)</f>
        <v>#VALUE!</v>
      </c>
      <c r="Q129" s="37">
        <f>Inndata!F128*Inndata!M128*FutureBuiltZERO!$W$8</f>
        <v>0</v>
      </c>
      <c r="R129" s="233" t="str">
        <f>IF(E129=0,"",Inndata!F128*Inndata!K128*FutureBuiltZERO!$X$10*IF(Inndata!O128="Ja",0,1)*FutureBuiltZERO!D$30)</f>
        <v/>
      </c>
      <c r="S129" s="129" t="str">
        <f>IF(E129=0,"",Inndata!F128*Inndata!L128*FutureBuiltZERO!$X$11*IF(Inndata!O128="Ja",0,1)*FutureBuiltZERO!D$30)</f>
        <v/>
      </c>
      <c r="T129" s="37">
        <f>IF(Inndata!O128="Ja",-0.1*Inndata!D128,0)</f>
        <v>0</v>
      </c>
      <c r="W129" s="133" t="str">
        <f t="shared" si="1"/>
        <v/>
      </c>
      <c r="X129" s="37" t="e">
        <f>(Inndata!D128+Inndata!E128)*Inndata!H128*(1+Inndata!J128)</f>
        <v>#VALUE!</v>
      </c>
    </row>
    <row r="130" spans="1:24" x14ac:dyDescent="0.2">
      <c r="A130" s="39">
        <f>Inndata!A129</f>
        <v>0</v>
      </c>
      <c r="B130" s="39">
        <f>Inndata!B129</f>
        <v>0</v>
      </c>
      <c r="C130" s="39">
        <f>Inndata!C129</f>
        <v>0</v>
      </c>
      <c r="D130" s="119">
        <f t="array" ref="D130">SUM(IFERROR(E130:N130,0))+SUM(IFERROR(P130:T130,0))</f>
        <v>0</v>
      </c>
      <c r="E130" s="36">
        <f>Inndata!D129*IF(Inndata!N129="Ja",0.2,1)</f>
        <v>0</v>
      </c>
      <c r="F130" s="36">
        <f>Inndata!E129</f>
        <v>0</v>
      </c>
      <c r="G130" s="37">
        <f>Inndata!D129*Inndata!J129</f>
        <v>0</v>
      </c>
      <c r="H130" s="37">
        <f>Inndata!E129*Inndata!J129</f>
        <v>0</v>
      </c>
      <c r="I130" s="130" t="str">
        <f>IF(E130=0,"",(IF(FutureBuiltZERO!D$26="",1-FutureBuiltZERO!D$28,1-FutureBuiltZERO!D$26)*Inndata!F129*Inndata!J129*Inndata!K129*FutureBuiltZERO!$V$10))</f>
        <v/>
      </c>
      <c r="J130" s="130" t="str">
        <f>IF(E130=0,"",(IF(FutureBuiltZERO!D$26="",1-FutureBuiltZERO!D$28,1-FutureBuiltZERO!D$26)*Inndata!F129*Inndata!J129*Inndata!L129*FutureBuiltZERO!$V$11))</f>
        <v/>
      </c>
      <c r="K130" s="231" t="e">
        <f>Inndata!H129*Inndata!D129*(1+Inndata!J129)*IF(Inndata!P129="Ja",FutureBuiltZERO!$W$7,FutureBuiltZERO!$W$6)</f>
        <v>#VALUE!</v>
      </c>
      <c r="L130" s="37" t="e">
        <f>Inndata!H129*Inndata!E129*(1+Inndata!J129)*FutureBuiltZERO!$W$6</f>
        <v>#VALUE!</v>
      </c>
      <c r="M130" s="129" t="e">
        <f>Inndata!I129*(IF(Inndata!O129="Ja",0,1)+Inndata!J129)*Inndata!K129*FutureBuiltZERO!$W$10*FutureBuiltZERO!D$29</f>
        <v>#VALUE!</v>
      </c>
      <c r="N130" s="129" t="e">
        <f>Inndata!I129*(IF(Inndata!O129="Ja",0,1)+Inndata!J129)*Inndata!L129*FutureBuiltZERO!$W$11*FutureBuiltZERO!D$29</f>
        <v>#VALUE!</v>
      </c>
      <c r="O130" s="38" t="e">
        <f>Inndata!K129*(Inndata!F129*FutureBuiltZERO!$V$9+Inndata!I129*FutureBuiltZERO!$W$9)</f>
        <v>#VALUE!</v>
      </c>
      <c r="P130" s="129" t="e">
        <f>IF(SUM((E130+K130*(1-Inndata!J129)),(M130*(1-Inndata!J129)+R130),O130)&lt;0,-SUM(0.75*(E130+K130*(1-Inndata!J129)),(M130*(1-Inndata!J129)+R130)),O130)</f>
        <v>#VALUE!</v>
      </c>
      <c r="Q130" s="37">
        <f>Inndata!F129*Inndata!M129*FutureBuiltZERO!$W$8</f>
        <v>0</v>
      </c>
      <c r="R130" s="233" t="str">
        <f>IF(E130=0,"",Inndata!F129*Inndata!K129*FutureBuiltZERO!$X$10*IF(Inndata!O129="Ja",0,1)*FutureBuiltZERO!D$30)</f>
        <v/>
      </c>
      <c r="S130" s="129" t="str">
        <f>IF(E130=0,"",Inndata!F129*Inndata!L129*FutureBuiltZERO!$X$11*IF(Inndata!O129="Ja",0,1)*FutureBuiltZERO!D$30)</f>
        <v/>
      </c>
      <c r="T130" s="37">
        <f>IF(Inndata!O129="Ja",-0.1*Inndata!D129,0)</f>
        <v>0</v>
      </c>
      <c r="W130" s="133" t="str">
        <f t="shared" si="1"/>
        <v/>
      </c>
      <c r="X130" s="37" t="e">
        <f>(Inndata!D129+Inndata!E129)*Inndata!H129*(1+Inndata!J129)</f>
        <v>#VALUE!</v>
      </c>
    </row>
    <row r="131" spans="1:24" x14ac:dyDescent="0.2">
      <c r="A131" s="39">
        <f>Inndata!A130</f>
        <v>0</v>
      </c>
      <c r="B131" s="39">
        <f>Inndata!B130</f>
        <v>0</v>
      </c>
      <c r="C131" s="39">
        <f>Inndata!C130</f>
        <v>0</v>
      </c>
      <c r="D131" s="119">
        <f t="array" ref="D131">SUM(IFERROR(E131:N131,0))+SUM(IFERROR(P131:T131,0))</f>
        <v>0</v>
      </c>
      <c r="E131" s="36">
        <f>Inndata!D130*IF(Inndata!N130="Ja",0.2,1)</f>
        <v>0</v>
      </c>
      <c r="F131" s="36">
        <f>Inndata!E130</f>
        <v>0</v>
      </c>
      <c r="G131" s="37">
        <f>Inndata!D130*Inndata!J130</f>
        <v>0</v>
      </c>
      <c r="H131" s="37">
        <f>Inndata!E130*Inndata!J130</f>
        <v>0</v>
      </c>
      <c r="I131" s="130" t="str">
        <f>IF(E131=0,"",(IF(FutureBuiltZERO!D$26="",1-FutureBuiltZERO!D$28,1-FutureBuiltZERO!D$26)*Inndata!F130*Inndata!J130*Inndata!K130*FutureBuiltZERO!$V$10))</f>
        <v/>
      </c>
      <c r="J131" s="130" t="str">
        <f>IF(E131=0,"",(IF(FutureBuiltZERO!D$26="",1-FutureBuiltZERO!D$28,1-FutureBuiltZERO!D$26)*Inndata!F130*Inndata!J130*Inndata!L130*FutureBuiltZERO!$V$11))</f>
        <v/>
      </c>
      <c r="K131" s="231" t="e">
        <f>Inndata!H130*Inndata!D130*(1+Inndata!J130)*IF(Inndata!P130="Ja",FutureBuiltZERO!$W$7,FutureBuiltZERO!$W$6)</f>
        <v>#VALUE!</v>
      </c>
      <c r="L131" s="37" t="e">
        <f>Inndata!H130*Inndata!E130*(1+Inndata!J130)*FutureBuiltZERO!$W$6</f>
        <v>#VALUE!</v>
      </c>
      <c r="M131" s="129" t="e">
        <f>Inndata!I130*(IF(Inndata!O130="Ja",0,1)+Inndata!J130)*Inndata!K130*FutureBuiltZERO!$W$10*FutureBuiltZERO!D$29</f>
        <v>#VALUE!</v>
      </c>
      <c r="N131" s="129" t="e">
        <f>Inndata!I130*(IF(Inndata!O130="Ja",0,1)+Inndata!J130)*Inndata!L130*FutureBuiltZERO!$W$11*FutureBuiltZERO!D$29</f>
        <v>#VALUE!</v>
      </c>
      <c r="O131" s="38" t="e">
        <f>Inndata!K130*(Inndata!F130*FutureBuiltZERO!$V$9+Inndata!I130*FutureBuiltZERO!$W$9)</f>
        <v>#VALUE!</v>
      </c>
      <c r="P131" s="129" t="e">
        <f>IF(SUM((E131+K131*(1-Inndata!J130)),(M131*(1-Inndata!J130)+R131),O131)&lt;0,-SUM(0.75*(E131+K131*(1-Inndata!J130)),(M131*(1-Inndata!J130)+R131)),O131)</f>
        <v>#VALUE!</v>
      </c>
      <c r="Q131" s="37">
        <f>Inndata!F130*Inndata!M130*FutureBuiltZERO!$W$8</f>
        <v>0</v>
      </c>
      <c r="R131" s="233" t="str">
        <f>IF(E131=0,"",Inndata!F130*Inndata!K130*FutureBuiltZERO!$X$10*IF(Inndata!O130="Ja",0,1)*FutureBuiltZERO!D$30)</f>
        <v/>
      </c>
      <c r="S131" s="129" t="str">
        <f>IF(E131=0,"",Inndata!F130*Inndata!L130*FutureBuiltZERO!$X$11*IF(Inndata!O130="Ja",0,1)*FutureBuiltZERO!D$30)</f>
        <v/>
      </c>
      <c r="T131" s="37">
        <f>IF(Inndata!O130="Ja",-0.1*Inndata!D130,0)</f>
        <v>0</v>
      </c>
      <c r="W131" s="133" t="str">
        <f t="shared" si="1"/>
        <v/>
      </c>
      <c r="X131" s="37" t="e">
        <f>(Inndata!D130+Inndata!E130)*Inndata!H130*(1+Inndata!J130)</f>
        <v>#VALUE!</v>
      </c>
    </row>
    <row r="132" spans="1:24" x14ac:dyDescent="0.2">
      <c r="A132" s="39">
        <f>Inndata!A131</f>
        <v>0</v>
      </c>
      <c r="B132" s="39">
        <f>Inndata!B131</f>
        <v>0</v>
      </c>
      <c r="C132" s="39">
        <f>Inndata!C131</f>
        <v>0</v>
      </c>
      <c r="D132" s="119">
        <f t="array" ref="D132">SUM(IFERROR(E132:N132,0))+SUM(IFERROR(P132:T132,0))</f>
        <v>0</v>
      </c>
      <c r="E132" s="36">
        <f>Inndata!D131*IF(Inndata!N131="Ja",0.2,1)</f>
        <v>0</v>
      </c>
      <c r="F132" s="36">
        <f>Inndata!E131</f>
        <v>0</v>
      </c>
      <c r="G132" s="37">
        <f>Inndata!D131*Inndata!J131</f>
        <v>0</v>
      </c>
      <c r="H132" s="37">
        <f>Inndata!E131*Inndata!J131</f>
        <v>0</v>
      </c>
      <c r="I132" s="130" t="str">
        <f>IF(E132=0,"",(IF(FutureBuiltZERO!D$26="",1-FutureBuiltZERO!D$28,1-FutureBuiltZERO!D$26)*Inndata!F131*Inndata!J131*Inndata!K131*FutureBuiltZERO!$V$10))</f>
        <v/>
      </c>
      <c r="J132" s="130" t="str">
        <f>IF(E132=0,"",(IF(FutureBuiltZERO!D$26="",1-FutureBuiltZERO!D$28,1-FutureBuiltZERO!D$26)*Inndata!F131*Inndata!J131*Inndata!L131*FutureBuiltZERO!$V$11))</f>
        <v/>
      </c>
      <c r="K132" s="231" t="e">
        <f>Inndata!H131*Inndata!D131*(1+Inndata!J131)*IF(Inndata!P131="Ja",FutureBuiltZERO!$W$7,FutureBuiltZERO!$W$6)</f>
        <v>#VALUE!</v>
      </c>
      <c r="L132" s="37" t="e">
        <f>Inndata!H131*Inndata!E131*(1+Inndata!J131)*FutureBuiltZERO!$W$6</f>
        <v>#VALUE!</v>
      </c>
      <c r="M132" s="129" t="e">
        <f>Inndata!I131*(IF(Inndata!O131="Ja",0,1)+Inndata!J131)*Inndata!K131*FutureBuiltZERO!$W$10*FutureBuiltZERO!D$29</f>
        <v>#VALUE!</v>
      </c>
      <c r="N132" s="129" t="e">
        <f>Inndata!I131*(IF(Inndata!O131="Ja",0,1)+Inndata!J131)*Inndata!L131*FutureBuiltZERO!$W$11*FutureBuiltZERO!D$29</f>
        <v>#VALUE!</v>
      </c>
      <c r="O132" s="38" t="e">
        <f>Inndata!K131*(Inndata!F131*FutureBuiltZERO!$V$9+Inndata!I131*FutureBuiltZERO!$W$9)</f>
        <v>#VALUE!</v>
      </c>
      <c r="P132" s="129" t="e">
        <f>IF(SUM((E132+K132*(1-Inndata!J131)),(M132*(1-Inndata!J131)+R132),O132)&lt;0,-SUM(0.75*(E132+K132*(1-Inndata!J131)),(M132*(1-Inndata!J131)+R132)),O132)</f>
        <v>#VALUE!</v>
      </c>
      <c r="Q132" s="37">
        <f>Inndata!F131*Inndata!M131*FutureBuiltZERO!$W$8</f>
        <v>0</v>
      </c>
      <c r="R132" s="233" t="str">
        <f>IF(E132=0,"",Inndata!F131*Inndata!K131*FutureBuiltZERO!$X$10*IF(Inndata!O131="Ja",0,1)*FutureBuiltZERO!D$30)</f>
        <v/>
      </c>
      <c r="S132" s="129" t="str">
        <f>IF(E132=0,"",Inndata!F131*Inndata!L131*FutureBuiltZERO!$X$11*IF(Inndata!O131="Ja",0,1)*FutureBuiltZERO!D$30)</f>
        <v/>
      </c>
      <c r="T132" s="37">
        <f>IF(Inndata!O131="Ja",-0.1*Inndata!D131,0)</f>
        <v>0</v>
      </c>
      <c r="W132" s="133" t="str">
        <f t="shared" si="1"/>
        <v/>
      </c>
      <c r="X132" s="37" t="e">
        <f>(Inndata!D131+Inndata!E131)*Inndata!H131*(1+Inndata!J131)</f>
        <v>#VALUE!</v>
      </c>
    </row>
    <row r="133" spans="1:24" x14ac:dyDescent="0.2">
      <c r="A133" s="39">
        <f>Inndata!A132</f>
        <v>0</v>
      </c>
      <c r="B133" s="39">
        <f>Inndata!B132</f>
        <v>0</v>
      </c>
      <c r="C133" s="39">
        <f>Inndata!C132</f>
        <v>0</v>
      </c>
      <c r="D133" s="119">
        <f t="array" ref="D133">SUM(IFERROR(E133:N133,0))+SUM(IFERROR(P133:T133,0))</f>
        <v>0</v>
      </c>
      <c r="E133" s="36">
        <f>Inndata!D132*IF(Inndata!N132="Ja",0.2,1)</f>
        <v>0</v>
      </c>
      <c r="F133" s="36">
        <f>Inndata!E132</f>
        <v>0</v>
      </c>
      <c r="G133" s="37">
        <f>Inndata!D132*Inndata!J132</f>
        <v>0</v>
      </c>
      <c r="H133" s="37">
        <f>Inndata!E132*Inndata!J132</f>
        <v>0</v>
      </c>
      <c r="I133" s="130" t="str">
        <f>IF(E133=0,"",(IF(FutureBuiltZERO!D$26="",1-FutureBuiltZERO!D$28,1-FutureBuiltZERO!D$26)*Inndata!F132*Inndata!J132*Inndata!K132*FutureBuiltZERO!$V$10))</f>
        <v/>
      </c>
      <c r="J133" s="130" t="str">
        <f>IF(E133=0,"",(IF(FutureBuiltZERO!D$26="",1-FutureBuiltZERO!D$28,1-FutureBuiltZERO!D$26)*Inndata!F132*Inndata!J132*Inndata!L132*FutureBuiltZERO!$V$11))</f>
        <v/>
      </c>
      <c r="K133" s="231" t="e">
        <f>Inndata!H132*Inndata!D132*(1+Inndata!J132)*IF(Inndata!P132="Ja",FutureBuiltZERO!$W$7,FutureBuiltZERO!$W$6)</f>
        <v>#VALUE!</v>
      </c>
      <c r="L133" s="37" t="e">
        <f>Inndata!H132*Inndata!E132*(1+Inndata!J132)*FutureBuiltZERO!$W$6</f>
        <v>#VALUE!</v>
      </c>
      <c r="M133" s="129" t="e">
        <f>Inndata!I132*(IF(Inndata!O132="Ja",0,1)+Inndata!J132)*Inndata!K132*FutureBuiltZERO!$W$10*FutureBuiltZERO!D$29</f>
        <v>#VALUE!</v>
      </c>
      <c r="N133" s="129" t="e">
        <f>Inndata!I132*(IF(Inndata!O132="Ja",0,1)+Inndata!J132)*Inndata!L132*FutureBuiltZERO!$W$11*FutureBuiltZERO!D$29</f>
        <v>#VALUE!</v>
      </c>
      <c r="O133" s="38" t="e">
        <f>Inndata!K132*(Inndata!F132*FutureBuiltZERO!$V$9+Inndata!I132*FutureBuiltZERO!$W$9)</f>
        <v>#VALUE!</v>
      </c>
      <c r="P133" s="129" t="e">
        <f>IF(SUM((E133+K133*(1-Inndata!J132)),(M133*(1-Inndata!J132)+R133),O133)&lt;0,-SUM(0.75*(E133+K133*(1-Inndata!J132)),(M133*(1-Inndata!J132)+R133)),O133)</f>
        <v>#VALUE!</v>
      </c>
      <c r="Q133" s="37">
        <f>Inndata!F132*Inndata!M132*FutureBuiltZERO!$W$8</f>
        <v>0</v>
      </c>
      <c r="R133" s="233" t="str">
        <f>IF(E133=0,"",Inndata!F132*Inndata!K132*FutureBuiltZERO!$X$10*IF(Inndata!O132="Ja",0,1)*FutureBuiltZERO!D$30)</f>
        <v/>
      </c>
      <c r="S133" s="129" t="str">
        <f>IF(E133=0,"",Inndata!F132*Inndata!L132*FutureBuiltZERO!$X$11*IF(Inndata!O132="Ja",0,1)*FutureBuiltZERO!D$30)</f>
        <v/>
      </c>
      <c r="T133" s="37">
        <f>IF(Inndata!O132="Ja",-0.1*Inndata!D132,0)</f>
        <v>0</v>
      </c>
      <c r="W133" s="133" t="str">
        <f t="shared" si="1"/>
        <v/>
      </c>
      <c r="X133" s="37" t="e">
        <f>(Inndata!D132+Inndata!E132)*Inndata!H132*(1+Inndata!J132)</f>
        <v>#VALUE!</v>
      </c>
    </row>
    <row r="134" spans="1:24" x14ac:dyDescent="0.2">
      <c r="A134" s="39">
        <f>Inndata!A133</f>
        <v>0</v>
      </c>
      <c r="B134" s="39">
        <f>Inndata!B133</f>
        <v>0</v>
      </c>
      <c r="C134" s="39">
        <f>Inndata!C133</f>
        <v>0</v>
      </c>
      <c r="D134" s="119">
        <f t="array" ref="D134">SUM(IFERROR(E134:N134,0))+SUM(IFERROR(P134:T134,0))</f>
        <v>0</v>
      </c>
      <c r="E134" s="36">
        <f>Inndata!D133*IF(Inndata!N133="Ja",0.2,1)</f>
        <v>0</v>
      </c>
      <c r="F134" s="36">
        <f>Inndata!E133</f>
        <v>0</v>
      </c>
      <c r="G134" s="37">
        <f>Inndata!D133*Inndata!J133</f>
        <v>0</v>
      </c>
      <c r="H134" s="37">
        <f>Inndata!E133*Inndata!J133</f>
        <v>0</v>
      </c>
      <c r="I134" s="130" t="str">
        <f>IF(E134=0,"",(IF(FutureBuiltZERO!D$26="",1-FutureBuiltZERO!D$28,1-FutureBuiltZERO!D$26)*Inndata!F133*Inndata!J133*Inndata!K133*FutureBuiltZERO!$V$10))</f>
        <v/>
      </c>
      <c r="J134" s="130" t="str">
        <f>IF(E134=0,"",(IF(FutureBuiltZERO!D$26="",1-FutureBuiltZERO!D$28,1-FutureBuiltZERO!D$26)*Inndata!F133*Inndata!J133*Inndata!L133*FutureBuiltZERO!$V$11))</f>
        <v/>
      </c>
      <c r="K134" s="231" t="e">
        <f>Inndata!H133*Inndata!D133*(1+Inndata!J133)*IF(Inndata!P133="Ja",FutureBuiltZERO!$W$7,FutureBuiltZERO!$W$6)</f>
        <v>#VALUE!</v>
      </c>
      <c r="L134" s="37" t="e">
        <f>Inndata!H133*Inndata!E133*(1+Inndata!J133)*FutureBuiltZERO!$W$6</f>
        <v>#VALUE!</v>
      </c>
      <c r="M134" s="129" t="e">
        <f>Inndata!I133*(IF(Inndata!O133="Ja",0,1)+Inndata!J133)*Inndata!K133*FutureBuiltZERO!$W$10*FutureBuiltZERO!D$29</f>
        <v>#VALUE!</v>
      </c>
      <c r="N134" s="129" t="e">
        <f>Inndata!I133*(IF(Inndata!O133="Ja",0,1)+Inndata!J133)*Inndata!L133*FutureBuiltZERO!$W$11*FutureBuiltZERO!D$29</f>
        <v>#VALUE!</v>
      </c>
      <c r="O134" s="38" t="e">
        <f>Inndata!K133*(Inndata!F133*FutureBuiltZERO!$V$9+Inndata!I133*FutureBuiltZERO!$W$9)</f>
        <v>#VALUE!</v>
      </c>
      <c r="P134" s="129" t="e">
        <f>IF(SUM((E134+K134*(1-Inndata!J133)),(M134*(1-Inndata!J133)+R134),O134)&lt;0,-SUM(0.75*(E134+K134*(1-Inndata!J133)),(M134*(1-Inndata!J133)+R134)),O134)</f>
        <v>#VALUE!</v>
      </c>
      <c r="Q134" s="37">
        <f>Inndata!F133*Inndata!M133*FutureBuiltZERO!$W$8</f>
        <v>0</v>
      </c>
      <c r="R134" s="233" t="str">
        <f>IF(E134=0,"",Inndata!F133*Inndata!K133*FutureBuiltZERO!$X$10*IF(Inndata!O133="Ja",0,1)*FutureBuiltZERO!D$30)</f>
        <v/>
      </c>
      <c r="S134" s="129" t="str">
        <f>IF(E134=0,"",Inndata!F133*Inndata!L133*FutureBuiltZERO!$X$11*IF(Inndata!O133="Ja",0,1)*FutureBuiltZERO!D$30)</f>
        <v/>
      </c>
      <c r="T134" s="37">
        <f>IF(Inndata!O133="Ja",-0.1*Inndata!D133,0)</f>
        <v>0</v>
      </c>
      <c r="W134" s="133" t="str">
        <f t="shared" si="1"/>
        <v/>
      </c>
      <c r="X134" s="37" t="e">
        <f>(Inndata!D133+Inndata!E133)*Inndata!H133*(1+Inndata!J133)</f>
        <v>#VALUE!</v>
      </c>
    </row>
    <row r="135" spans="1:24" x14ac:dyDescent="0.2">
      <c r="A135" s="39">
        <f>Inndata!A134</f>
        <v>0</v>
      </c>
      <c r="B135" s="39">
        <f>Inndata!B134</f>
        <v>0</v>
      </c>
      <c r="C135" s="39">
        <f>Inndata!C134</f>
        <v>0</v>
      </c>
      <c r="D135" s="119">
        <f t="array" ref="D135">SUM(IFERROR(E135:N135,0))+SUM(IFERROR(P135:T135,0))</f>
        <v>0</v>
      </c>
      <c r="E135" s="36">
        <f>Inndata!D134*IF(Inndata!N134="Ja",0.2,1)</f>
        <v>0</v>
      </c>
      <c r="F135" s="36">
        <f>Inndata!E134</f>
        <v>0</v>
      </c>
      <c r="G135" s="37">
        <f>Inndata!D134*Inndata!J134</f>
        <v>0</v>
      </c>
      <c r="H135" s="37">
        <f>Inndata!E134*Inndata!J134</f>
        <v>0</v>
      </c>
      <c r="I135" s="130" t="str">
        <f>IF(E135=0,"",(IF(FutureBuiltZERO!D$26="",1-FutureBuiltZERO!D$28,1-FutureBuiltZERO!D$26)*Inndata!F134*Inndata!J134*Inndata!K134*FutureBuiltZERO!$V$10))</f>
        <v/>
      </c>
      <c r="J135" s="130" t="str">
        <f>IF(E135=0,"",(IF(FutureBuiltZERO!D$26="",1-FutureBuiltZERO!D$28,1-FutureBuiltZERO!D$26)*Inndata!F134*Inndata!J134*Inndata!L134*FutureBuiltZERO!$V$11))</f>
        <v/>
      </c>
      <c r="K135" s="231" t="e">
        <f>Inndata!H134*Inndata!D134*(1+Inndata!J134)*IF(Inndata!P134="Ja",FutureBuiltZERO!$W$7,FutureBuiltZERO!$W$6)</f>
        <v>#VALUE!</v>
      </c>
      <c r="L135" s="37" t="e">
        <f>Inndata!H134*Inndata!E134*(1+Inndata!J134)*FutureBuiltZERO!$W$6</f>
        <v>#VALUE!</v>
      </c>
      <c r="M135" s="129" t="e">
        <f>Inndata!I134*(IF(Inndata!O134="Ja",0,1)+Inndata!J134)*Inndata!K134*FutureBuiltZERO!$W$10*FutureBuiltZERO!D$29</f>
        <v>#VALUE!</v>
      </c>
      <c r="N135" s="129" t="e">
        <f>Inndata!I134*(IF(Inndata!O134="Ja",0,1)+Inndata!J134)*Inndata!L134*FutureBuiltZERO!$W$11*FutureBuiltZERO!D$29</f>
        <v>#VALUE!</v>
      </c>
      <c r="O135" s="38" t="e">
        <f>Inndata!K134*(Inndata!F134*FutureBuiltZERO!$V$9+Inndata!I134*FutureBuiltZERO!$W$9)</f>
        <v>#VALUE!</v>
      </c>
      <c r="P135" s="129" t="e">
        <f>IF(SUM((E135+K135*(1-Inndata!J134)),(M135*(1-Inndata!J134)+R135),O135)&lt;0,-SUM(0.75*(E135+K135*(1-Inndata!J134)),(M135*(1-Inndata!J134)+R135)),O135)</f>
        <v>#VALUE!</v>
      </c>
      <c r="Q135" s="37">
        <f>Inndata!F134*Inndata!M134*FutureBuiltZERO!$W$8</f>
        <v>0</v>
      </c>
      <c r="R135" s="233" t="str">
        <f>IF(E135=0,"",Inndata!F134*Inndata!K134*FutureBuiltZERO!$X$10*IF(Inndata!O134="Ja",0,1)*FutureBuiltZERO!D$30)</f>
        <v/>
      </c>
      <c r="S135" s="129" t="str">
        <f>IF(E135=0,"",Inndata!F134*Inndata!L134*FutureBuiltZERO!$X$11*IF(Inndata!O134="Ja",0,1)*FutureBuiltZERO!D$30)</f>
        <v/>
      </c>
      <c r="T135" s="37">
        <f>IF(Inndata!O134="Ja",-0.1*Inndata!D134,0)</f>
        <v>0</v>
      </c>
      <c r="W135" s="133" t="str">
        <f t="shared" ref="W135:W152" si="2">IF(E135=0,"",E135)</f>
        <v/>
      </c>
      <c r="X135" s="37" t="e">
        <f>(Inndata!D134+Inndata!E134)*Inndata!H134*(1+Inndata!J134)</f>
        <v>#VALUE!</v>
      </c>
    </row>
    <row r="136" spans="1:24" x14ac:dyDescent="0.2">
      <c r="A136" s="39">
        <f>Inndata!A135</f>
        <v>0</v>
      </c>
      <c r="B136" s="39">
        <f>Inndata!B135</f>
        <v>0</v>
      </c>
      <c r="C136" s="39">
        <f>Inndata!C135</f>
        <v>0</v>
      </c>
      <c r="D136" s="119">
        <f t="array" ref="D136">SUM(IFERROR(E136:N136,0))+SUM(IFERROR(P136:T136,0))</f>
        <v>0</v>
      </c>
      <c r="E136" s="36">
        <f>Inndata!D135*IF(Inndata!N135="Ja",0.2,1)</f>
        <v>0</v>
      </c>
      <c r="F136" s="36">
        <f>Inndata!E135</f>
        <v>0</v>
      </c>
      <c r="G136" s="37">
        <f>Inndata!D135*Inndata!J135</f>
        <v>0</v>
      </c>
      <c r="H136" s="37">
        <f>Inndata!E135*Inndata!J135</f>
        <v>0</v>
      </c>
      <c r="I136" s="130" t="str">
        <f>IF(E136=0,"",(IF(FutureBuiltZERO!D$26="",1-FutureBuiltZERO!D$28,1-FutureBuiltZERO!D$26)*Inndata!F135*Inndata!J135*Inndata!K135*FutureBuiltZERO!$V$10))</f>
        <v/>
      </c>
      <c r="J136" s="130" t="str">
        <f>IF(E136=0,"",(IF(FutureBuiltZERO!D$26="",1-FutureBuiltZERO!D$28,1-FutureBuiltZERO!D$26)*Inndata!F135*Inndata!J135*Inndata!L135*FutureBuiltZERO!$V$11))</f>
        <v/>
      </c>
      <c r="K136" s="231" t="e">
        <f>Inndata!H135*Inndata!D135*(1+Inndata!J135)*IF(Inndata!P135="Ja",FutureBuiltZERO!$W$7,FutureBuiltZERO!$W$6)</f>
        <v>#VALUE!</v>
      </c>
      <c r="L136" s="37" t="e">
        <f>Inndata!H135*Inndata!E135*(1+Inndata!J135)*FutureBuiltZERO!$W$6</f>
        <v>#VALUE!</v>
      </c>
      <c r="M136" s="129" t="e">
        <f>Inndata!I135*(IF(Inndata!O135="Ja",0,1)+Inndata!J135)*Inndata!K135*FutureBuiltZERO!$W$10*FutureBuiltZERO!D$29</f>
        <v>#VALUE!</v>
      </c>
      <c r="N136" s="129" t="e">
        <f>Inndata!I135*(IF(Inndata!O135="Ja",0,1)+Inndata!J135)*Inndata!L135*FutureBuiltZERO!$W$11*FutureBuiltZERO!D$29</f>
        <v>#VALUE!</v>
      </c>
      <c r="O136" s="38" t="e">
        <f>Inndata!K135*(Inndata!F135*FutureBuiltZERO!$V$9+Inndata!I135*FutureBuiltZERO!$W$9)</f>
        <v>#VALUE!</v>
      </c>
      <c r="P136" s="129" t="e">
        <f>IF(SUM((E136+K136*(1-Inndata!J135)),(M136*(1-Inndata!J135)+R136),O136)&lt;0,-SUM(0.75*(E136+K136*(1-Inndata!J135)),(M136*(1-Inndata!J135)+R136)),O136)</f>
        <v>#VALUE!</v>
      </c>
      <c r="Q136" s="37">
        <f>Inndata!F135*Inndata!M135*FutureBuiltZERO!$W$8</f>
        <v>0</v>
      </c>
      <c r="R136" s="233" t="str">
        <f>IF(E136=0,"",Inndata!F135*Inndata!K135*FutureBuiltZERO!$X$10*IF(Inndata!O135="Ja",0,1)*FutureBuiltZERO!D$30)</f>
        <v/>
      </c>
      <c r="S136" s="129" t="str">
        <f>IF(E136=0,"",Inndata!F135*Inndata!L135*FutureBuiltZERO!$X$11*IF(Inndata!O135="Ja",0,1)*FutureBuiltZERO!D$30)</f>
        <v/>
      </c>
      <c r="T136" s="37">
        <f>IF(Inndata!O135="Ja",-0.1*Inndata!D135,0)</f>
        <v>0</v>
      </c>
      <c r="W136" s="133" t="str">
        <f t="shared" si="2"/>
        <v/>
      </c>
      <c r="X136" s="37" t="e">
        <f>(Inndata!D135+Inndata!E135)*Inndata!H135*(1+Inndata!J135)</f>
        <v>#VALUE!</v>
      </c>
    </row>
    <row r="137" spans="1:24" x14ac:dyDescent="0.2">
      <c r="A137" s="39">
        <f>Inndata!A136</f>
        <v>0</v>
      </c>
      <c r="B137" s="39">
        <f>Inndata!B136</f>
        <v>0</v>
      </c>
      <c r="C137" s="39">
        <f>Inndata!C136</f>
        <v>0</v>
      </c>
      <c r="D137" s="119">
        <f t="array" ref="D137">SUM(IFERROR(E137:N137,0))+SUM(IFERROR(P137:T137,0))</f>
        <v>0</v>
      </c>
      <c r="E137" s="36">
        <f>Inndata!D136*IF(Inndata!N136="Ja",0.2,1)</f>
        <v>0</v>
      </c>
      <c r="F137" s="36">
        <f>Inndata!E136</f>
        <v>0</v>
      </c>
      <c r="G137" s="37">
        <f>Inndata!D136*Inndata!J136</f>
        <v>0</v>
      </c>
      <c r="H137" s="37">
        <f>Inndata!E136*Inndata!J136</f>
        <v>0</v>
      </c>
      <c r="I137" s="130" t="str">
        <f>IF(E137=0,"",(IF(FutureBuiltZERO!D$26="",1-FutureBuiltZERO!D$28,1-FutureBuiltZERO!D$26)*Inndata!F136*Inndata!J136*Inndata!K136*FutureBuiltZERO!$V$10))</f>
        <v/>
      </c>
      <c r="J137" s="130" t="str">
        <f>IF(E137=0,"",(IF(FutureBuiltZERO!D$26="",1-FutureBuiltZERO!D$28,1-FutureBuiltZERO!D$26)*Inndata!F136*Inndata!J136*Inndata!L136*FutureBuiltZERO!$V$11))</f>
        <v/>
      </c>
      <c r="K137" s="231" t="e">
        <f>Inndata!H136*Inndata!D136*(1+Inndata!J136)*IF(Inndata!P136="Ja",FutureBuiltZERO!$W$7,FutureBuiltZERO!$W$6)</f>
        <v>#VALUE!</v>
      </c>
      <c r="L137" s="37" t="e">
        <f>Inndata!H136*Inndata!E136*(1+Inndata!J136)*FutureBuiltZERO!$W$6</f>
        <v>#VALUE!</v>
      </c>
      <c r="M137" s="129" t="e">
        <f>Inndata!I136*(IF(Inndata!O136="Ja",0,1)+Inndata!J136)*Inndata!K136*FutureBuiltZERO!$W$10*FutureBuiltZERO!D$29</f>
        <v>#VALUE!</v>
      </c>
      <c r="N137" s="129" t="e">
        <f>Inndata!I136*(IF(Inndata!O136="Ja",0,1)+Inndata!J136)*Inndata!L136*FutureBuiltZERO!$W$11*FutureBuiltZERO!D$29</f>
        <v>#VALUE!</v>
      </c>
      <c r="O137" s="38" t="e">
        <f>Inndata!K136*(Inndata!F136*FutureBuiltZERO!$V$9+Inndata!I136*FutureBuiltZERO!$W$9)</f>
        <v>#VALUE!</v>
      </c>
      <c r="P137" s="129" t="e">
        <f>IF(SUM((E137+K137*(1-Inndata!J136)),(M137*(1-Inndata!J136)+R137),O137)&lt;0,-SUM(0.75*(E137+K137*(1-Inndata!J136)),(M137*(1-Inndata!J136)+R137)),O137)</f>
        <v>#VALUE!</v>
      </c>
      <c r="Q137" s="37">
        <f>Inndata!F136*Inndata!M136*FutureBuiltZERO!$W$8</f>
        <v>0</v>
      </c>
      <c r="R137" s="233" t="str">
        <f>IF(E137=0,"",Inndata!F136*Inndata!K136*FutureBuiltZERO!$X$10*IF(Inndata!O136="Ja",0,1)*FutureBuiltZERO!D$30)</f>
        <v/>
      </c>
      <c r="S137" s="129" t="str">
        <f>IF(E137=0,"",Inndata!F136*Inndata!L136*FutureBuiltZERO!$X$11*IF(Inndata!O136="Ja",0,1)*FutureBuiltZERO!D$30)</f>
        <v/>
      </c>
      <c r="T137" s="37">
        <f>IF(Inndata!O136="Ja",-0.1*Inndata!D136,0)</f>
        <v>0</v>
      </c>
      <c r="W137" s="133" t="str">
        <f t="shared" si="2"/>
        <v/>
      </c>
      <c r="X137" s="37" t="e">
        <f>(Inndata!D136+Inndata!E136)*Inndata!H136*(1+Inndata!J136)</f>
        <v>#VALUE!</v>
      </c>
    </row>
    <row r="138" spans="1:24" x14ac:dyDescent="0.2">
      <c r="A138" s="39">
        <f>Inndata!A137</f>
        <v>0</v>
      </c>
      <c r="B138" s="39">
        <f>Inndata!B137</f>
        <v>0</v>
      </c>
      <c r="C138" s="39">
        <f>Inndata!C137</f>
        <v>0</v>
      </c>
      <c r="D138" s="119">
        <f t="array" ref="D138">SUM(IFERROR(E138:N138,0))+SUM(IFERROR(P138:T138,0))</f>
        <v>0</v>
      </c>
      <c r="E138" s="36">
        <f>Inndata!D137*IF(Inndata!N137="Ja",0.2,1)</f>
        <v>0</v>
      </c>
      <c r="F138" s="36">
        <f>Inndata!E137</f>
        <v>0</v>
      </c>
      <c r="G138" s="37">
        <f>Inndata!D137*Inndata!J137</f>
        <v>0</v>
      </c>
      <c r="H138" s="37">
        <f>Inndata!E137*Inndata!J137</f>
        <v>0</v>
      </c>
      <c r="I138" s="130" t="str">
        <f>IF(E138=0,"",(IF(FutureBuiltZERO!D$26="",1-FutureBuiltZERO!D$28,1-FutureBuiltZERO!D$26)*Inndata!F137*Inndata!J137*Inndata!K137*FutureBuiltZERO!$V$10))</f>
        <v/>
      </c>
      <c r="J138" s="130" t="str">
        <f>IF(E138=0,"",(IF(FutureBuiltZERO!D$26="",1-FutureBuiltZERO!D$28,1-FutureBuiltZERO!D$26)*Inndata!F137*Inndata!J137*Inndata!L137*FutureBuiltZERO!$V$11))</f>
        <v/>
      </c>
      <c r="K138" s="231" t="e">
        <f>Inndata!H137*Inndata!D137*(1+Inndata!J137)*IF(Inndata!P137="Ja",FutureBuiltZERO!$W$7,FutureBuiltZERO!$W$6)</f>
        <v>#VALUE!</v>
      </c>
      <c r="L138" s="37" t="e">
        <f>Inndata!H137*Inndata!E137*(1+Inndata!J137)*FutureBuiltZERO!$W$6</f>
        <v>#VALUE!</v>
      </c>
      <c r="M138" s="129" t="e">
        <f>Inndata!I137*(IF(Inndata!O137="Ja",0,1)+Inndata!J137)*Inndata!K137*FutureBuiltZERO!$W$10*FutureBuiltZERO!D$29</f>
        <v>#VALUE!</v>
      </c>
      <c r="N138" s="129" t="e">
        <f>Inndata!I137*(IF(Inndata!O137="Ja",0,1)+Inndata!J137)*Inndata!L137*FutureBuiltZERO!$W$11*FutureBuiltZERO!D$29</f>
        <v>#VALUE!</v>
      </c>
      <c r="O138" s="38" t="e">
        <f>Inndata!K137*(Inndata!F137*FutureBuiltZERO!$V$9+Inndata!I137*FutureBuiltZERO!$W$9)</f>
        <v>#VALUE!</v>
      </c>
      <c r="P138" s="129" t="e">
        <f>IF(SUM((E138+K138*(1-Inndata!J137)),(M138*(1-Inndata!J137)+R138),O138)&lt;0,-SUM(0.75*(E138+K138*(1-Inndata!J137)),(M138*(1-Inndata!J137)+R138)),O138)</f>
        <v>#VALUE!</v>
      </c>
      <c r="Q138" s="37">
        <f>Inndata!F137*Inndata!M137*FutureBuiltZERO!$W$8</f>
        <v>0</v>
      </c>
      <c r="R138" s="233" t="str">
        <f>IF(E138=0,"",Inndata!F137*Inndata!K137*FutureBuiltZERO!$X$10*IF(Inndata!O137="Ja",0,1)*FutureBuiltZERO!D$30)</f>
        <v/>
      </c>
      <c r="S138" s="129" t="str">
        <f>IF(E138=0,"",Inndata!F137*Inndata!L137*FutureBuiltZERO!$X$11*IF(Inndata!O137="Ja",0,1)*FutureBuiltZERO!D$30)</f>
        <v/>
      </c>
      <c r="T138" s="37">
        <f>IF(Inndata!O137="Ja",-0.1*Inndata!D137,0)</f>
        <v>0</v>
      </c>
      <c r="W138" s="133" t="str">
        <f t="shared" si="2"/>
        <v/>
      </c>
      <c r="X138" s="37" t="e">
        <f>(Inndata!D137+Inndata!E137)*Inndata!H137*(1+Inndata!J137)</f>
        <v>#VALUE!</v>
      </c>
    </row>
    <row r="139" spans="1:24" x14ac:dyDescent="0.2">
      <c r="A139" s="39">
        <f>Inndata!A138</f>
        <v>0</v>
      </c>
      <c r="B139" s="39">
        <f>Inndata!B138</f>
        <v>0</v>
      </c>
      <c r="C139" s="39">
        <f>Inndata!C138</f>
        <v>0</v>
      </c>
      <c r="D139" s="119">
        <f t="array" ref="D139">SUM(IFERROR(E139:N139,0))+SUM(IFERROR(P139:T139,0))</f>
        <v>0</v>
      </c>
      <c r="E139" s="36">
        <f>Inndata!D138*IF(Inndata!N138="Ja",0.2,1)</f>
        <v>0</v>
      </c>
      <c r="F139" s="36">
        <f>Inndata!E138</f>
        <v>0</v>
      </c>
      <c r="G139" s="37">
        <f>Inndata!D138*Inndata!J138</f>
        <v>0</v>
      </c>
      <c r="H139" s="37">
        <f>Inndata!E138*Inndata!J138</f>
        <v>0</v>
      </c>
      <c r="I139" s="130" t="str">
        <f>IF(E139=0,"",(IF(FutureBuiltZERO!D$26="",1-FutureBuiltZERO!D$28,1-FutureBuiltZERO!D$26)*Inndata!F138*Inndata!J138*Inndata!K138*FutureBuiltZERO!$V$10))</f>
        <v/>
      </c>
      <c r="J139" s="130" t="str">
        <f>IF(E139=0,"",(IF(FutureBuiltZERO!D$26="",1-FutureBuiltZERO!D$28,1-FutureBuiltZERO!D$26)*Inndata!F138*Inndata!J138*Inndata!L138*FutureBuiltZERO!$V$11))</f>
        <v/>
      </c>
      <c r="K139" s="231" t="e">
        <f>Inndata!H138*Inndata!D138*(1+Inndata!J138)*IF(Inndata!P138="Ja",FutureBuiltZERO!$W$7,FutureBuiltZERO!$W$6)</f>
        <v>#VALUE!</v>
      </c>
      <c r="L139" s="37" t="e">
        <f>Inndata!H138*Inndata!E138*(1+Inndata!J138)*FutureBuiltZERO!$W$6</f>
        <v>#VALUE!</v>
      </c>
      <c r="M139" s="129" t="e">
        <f>Inndata!I138*(IF(Inndata!O138="Ja",0,1)+Inndata!J138)*Inndata!K138*FutureBuiltZERO!$W$10*FutureBuiltZERO!D$29</f>
        <v>#VALUE!</v>
      </c>
      <c r="N139" s="129" t="e">
        <f>Inndata!I138*(IF(Inndata!O138="Ja",0,1)+Inndata!J138)*Inndata!L138*FutureBuiltZERO!$W$11*FutureBuiltZERO!D$29</f>
        <v>#VALUE!</v>
      </c>
      <c r="O139" s="38" t="e">
        <f>Inndata!K138*(Inndata!F138*FutureBuiltZERO!$V$9+Inndata!I138*FutureBuiltZERO!$W$9)</f>
        <v>#VALUE!</v>
      </c>
      <c r="P139" s="129" t="e">
        <f>IF(SUM((E139+K139*(1-Inndata!J138)),(M139*(1-Inndata!J138)+R139),O139)&lt;0,-SUM(0.75*(E139+K139*(1-Inndata!J138)),(M139*(1-Inndata!J138)+R139)),O139)</f>
        <v>#VALUE!</v>
      </c>
      <c r="Q139" s="37">
        <f>Inndata!F138*Inndata!M138*FutureBuiltZERO!$W$8</f>
        <v>0</v>
      </c>
      <c r="R139" s="233" t="str">
        <f>IF(E139=0,"",Inndata!F138*Inndata!K138*FutureBuiltZERO!$X$10*IF(Inndata!O138="Ja",0,1)*FutureBuiltZERO!D$30)</f>
        <v/>
      </c>
      <c r="S139" s="129" t="str">
        <f>IF(E139=0,"",Inndata!F138*Inndata!L138*FutureBuiltZERO!$X$11*IF(Inndata!O138="Ja",0,1)*FutureBuiltZERO!D$30)</f>
        <v/>
      </c>
      <c r="T139" s="37">
        <f>IF(Inndata!O138="Ja",-0.1*Inndata!D138,0)</f>
        <v>0</v>
      </c>
      <c r="W139" s="133" t="str">
        <f t="shared" si="2"/>
        <v/>
      </c>
      <c r="X139" s="37" t="e">
        <f>(Inndata!D138+Inndata!E138)*Inndata!H138*(1+Inndata!J138)</f>
        <v>#VALUE!</v>
      </c>
    </row>
    <row r="140" spans="1:24" x14ac:dyDescent="0.2">
      <c r="A140" s="39">
        <f>Inndata!A139</f>
        <v>0</v>
      </c>
      <c r="B140" s="39">
        <f>Inndata!B139</f>
        <v>0</v>
      </c>
      <c r="C140" s="39">
        <f>Inndata!C139</f>
        <v>0</v>
      </c>
      <c r="D140" s="119">
        <f t="array" ref="D140">SUM(IFERROR(E140:N140,0))+SUM(IFERROR(P140:T140,0))</f>
        <v>0</v>
      </c>
      <c r="E140" s="36">
        <f>Inndata!D139*IF(Inndata!N139="Ja",0.2,1)</f>
        <v>0</v>
      </c>
      <c r="F140" s="36">
        <f>Inndata!E139</f>
        <v>0</v>
      </c>
      <c r="G140" s="37">
        <f>Inndata!D139*Inndata!J139</f>
        <v>0</v>
      </c>
      <c r="H140" s="37">
        <f>Inndata!E139*Inndata!J139</f>
        <v>0</v>
      </c>
      <c r="I140" s="130" t="str">
        <f>IF(E140=0,"",(IF(FutureBuiltZERO!D$26="",1-FutureBuiltZERO!D$28,1-FutureBuiltZERO!D$26)*Inndata!F139*Inndata!J139*Inndata!K139*FutureBuiltZERO!$V$10))</f>
        <v/>
      </c>
      <c r="J140" s="130" t="str">
        <f>IF(E140=0,"",(IF(FutureBuiltZERO!D$26="",1-FutureBuiltZERO!D$28,1-FutureBuiltZERO!D$26)*Inndata!F139*Inndata!J139*Inndata!L139*FutureBuiltZERO!$V$11))</f>
        <v/>
      </c>
      <c r="K140" s="231" t="e">
        <f>Inndata!H139*Inndata!D139*(1+Inndata!J139)*IF(Inndata!P139="Ja",FutureBuiltZERO!$W$7,FutureBuiltZERO!$W$6)</f>
        <v>#VALUE!</v>
      </c>
      <c r="L140" s="37" t="e">
        <f>Inndata!H139*Inndata!E139*(1+Inndata!J139)*FutureBuiltZERO!$W$6</f>
        <v>#VALUE!</v>
      </c>
      <c r="M140" s="129" t="e">
        <f>Inndata!I139*(IF(Inndata!O139="Ja",0,1)+Inndata!J139)*Inndata!K139*FutureBuiltZERO!$W$10*FutureBuiltZERO!D$29</f>
        <v>#VALUE!</v>
      </c>
      <c r="N140" s="129" t="e">
        <f>Inndata!I139*(IF(Inndata!O139="Ja",0,1)+Inndata!J139)*Inndata!L139*FutureBuiltZERO!$W$11*FutureBuiltZERO!D$29</f>
        <v>#VALUE!</v>
      </c>
      <c r="O140" s="38" t="e">
        <f>Inndata!K139*(Inndata!F139*FutureBuiltZERO!$V$9+Inndata!I139*FutureBuiltZERO!$W$9)</f>
        <v>#VALUE!</v>
      </c>
      <c r="P140" s="129" t="e">
        <f>IF(SUM((E140+K140*(1-Inndata!J139)),(M140*(1-Inndata!J139)+R140),O140)&lt;0,-SUM(0.75*(E140+K140*(1-Inndata!J139)),(M140*(1-Inndata!J139)+R140)),O140)</f>
        <v>#VALUE!</v>
      </c>
      <c r="Q140" s="37">
        <f>Inndata!F139*Inndata!M139*FutureBuiltZERO!$W$8</f>
        <v>0</v>
      </c>
      <c r="R140" s="233" t="str">
        <f>IF(E140=0,"",Inndata!F139*Inndata!K139*FutureBuiltZERO!$X$10*IF(Inndata!O139="Ja",0,1)*FutureBuiltZERO!D$30)</f>
        <v/>
      </c>
      <c r="S140" s="129" t="str">
        <f>IF(E140=0,"",Inndata!F139*Inndata!L139*FutureBuiltZERO!$X$11*IF(Inndata!O139="Ja",0,1)*FutureBuiltZERO!D$30)</f>
        <v/>
      </c>
      <c r="T140" s="37">
        <f>IF(Inndata!O139="Ja",-0.1*Inndata!D139,0)</f>
        <v>0</v>
      </c>
      <c r="W140" s="133" t="str">
        <f t="shared" si="2"/>
        <v/>
      </c>
      <c r="X140" s="37" t="e">
        <f>(Inndata!D139+Inndata!E139)*Inndata!H139*(1+Inndata!J139)</f>
        <v>#VALUE!</v>
      </c>
    </row>
    <row r="141" spans="1:24" x14ac:dyDescent="0.2">
      <c r="A141" s="39">
        <f>Inndata!A140</f>
        <v>0</v>
      </c>
      <c r="B141" s="39">
        <f>Inndata!B140</f>
        <v>0</v>
      </c>
      <c r="C141" s="39">
        <f>Inndata!C140</f>
        <v>0</v>
      </c>
      <c r="D141" s="119">
        <f t="array" ref="D141">SUM(IFERROR(E141:N141,0))+SUM(IFERROR(P141:T141,0))</f>
        <v>0</v>
      </c>
      <c r="E141" s="36">
        <f>Inndata!D140*IF(Inndata!N140="Ja",0.2,1)</f>
        <v>0</v>
      </c>
      <c r="F141" s="36">
        <f>Inndata!E140</f>
        <v>0</v>
      </c>
      <c r="G141" s="37">
        <f>Inndata!D140*Inndata!J140</f>
        <v>0</v>
      </c>
      <c r="H141" s="37">
        <f>Inndata!E140*Inndata!J140</f>
        <v>0</v>
      </c>
      <c r="I141" s="130" t="str">
        <f>IF(E141=0,"",(IF(FutureBuiltZERO!D$26="",1-FutureBuiltZERO!D$28,1-FutureBuiltZERO!D$26)*Inndata!F140*Inndata!J140*Inndata!K140*FutureBuiltZERO!$V$10))</f>
        <v/>
      </c>
      <c r="J141" s="130" t="str">
        <f>IF(E141=0,"",(IF(FutureBuiltZERO!D$26="",1-FutureBuiltZERO!D$28,1-FutureBuiltZERO!D$26)*Inndata!F140*Inndata!J140*Inndata!L140*FutureBuiltZERO!$V$11))</f>
        <v/>
      </c>
      <c r="K141" s="231" t="e">
        <f>Inndata!H140*Inndata!D140*(1+Inndata!J140)*IF(Inndata!P140="Ja",FutureBuiltZERO!$W$7,FutureBuiltZERO!$W$6)</f>
        <v>#VALUE!</v>
      </c>
      <c r="L141" s="37" t="e">
        <f>Inndata!H140*Inndata!E140*(1+Inndata!J140)*FutureBuiltZERO!$W$6</f>
        <v>#VALUE!</v>
      </c>
      <c r="M141" s="129" t="e">
        <f>Inndata!I140*(IF(Inndata!O140="Ja",0,1)+Inndata!J140)*Inndata!K140*FutureBuiltZERO!$W$10*FutureBuiltZERO!D$29</f>
        <v>#VALUE!</v>
      </c>
      <c r="N141" s="129" t="e">
        <f>Inndata!I140*(IF(Inndata!O140="Ja",0,1)+Inndata!J140)*Inndata!L140*FutureBuiltZERO!$W$11*FutureBuiltZERO!D$29</f>
        <v>#VALUE!</v>
      </c>
      <c r="O141" s="38" t="e">
        <f>Inndata!K140*(Inndata!F140*FutureBuiltZERO!$V$9+Inndata!I140*FutureBuiltZERO!$W$9)</f>
        <v>#VALUE!</v>
      </c>
      <c r="P141" s="129" t="e">
        <f>IF(SUM((E141+K141*(1-Inndata!J140)),(M141*(1-Inndata!J140)+R141),O141)&lt;0,-SUM(0.75*(E141+K141*(1-Inndata!J140)),(M141*(1-Inndata!J140)+R141)),O141)</f>
        <v>#VALUE!</v>
      </c>
      <c r="Q141" s="37">
        <f>Inndata!F140*Inndata!M140*FutureBuiltZERO!$W$8</f>
        <v>0</v>
      </c>
      <c r="R141" s="233" t="str">
        <f>IF(E141=0,"",Inndata!F140*Inndata!K140*FutureBuiltZERO!$X$10*IF(Inndata!O140="Ja",0,1)*FutureBuiltZERO!D$30)</f>
        <v/>
      </c>
      <c r="S141" s="129" t="str">
        <f>IF(E141=0,"",Inndata!F140*Inndata!L140*FutureBuiltZERO!$X$11*IF(Inndata!O140="Ja",0,1)*FutureBuiltZERO!D$30)</f>
        <v/>
      </c>
      <c r="T141" s="37">
        <f>IF(Inndata!O140="Ja",-0.1*Inndata!D140,0)</f>
        <v>0</v>
      </c>
      <c r="W141" s="133" t="str">
        <f t="shared" si="2"/>
        <v/>
      </c>
      <c r="X141" s="37" t="e">
        <f>(Inndata!D140+Inndata!E140)*Inndata!H140*(1+Inndata!J140)</f>
        <v>#VALUE!</v>
      </c>
    </row>
    <row r="142" spans="1:24" x14ac:dyDescent="0.2">
      <c r="A142" s="39">
        <f>Inndata!A141</f>
        <v>0</v>
      </c>
      <c r="B142" s="39">
        <f>Inndata!B141</f>
        <v>0</v>
      </c>
      <c r="C142" s="39">
        <f>Inndata!C141</f>
        <v>0</v>
      </c>
      <c r="D142" s="119">
        <f t="array" ref="D142">SUM(IFERROR(E142:N142,0))+SUM(IFERROR(P142:T142,0))</f>
        <v>0</v>
      </c>
      <c r="E142" s="36">
        <f>Inndata!D141*IF(Inndata!N141="Ja",0.2,1)</f>
        <v>0</v>
      </c>
      <c r="F142" s="36">
        <f>Inndata!E141</f>
        <v>0</v>
      </c>
      <c r="G142" s="37">
        <f>Inndata!D141*Inndata!J141</f>
        <v>0</v>
      </c>
      <c r="H142" s="37">
        <f>Inndata!E141*Inndata!J141</f>
        <v>0</v>
      </c>
      <c r="I142" s="130" t="str">
        <f>IF(E142=0,"",(IF(FutureBuiltZERO!D$26="",1-FutureBuiltZERO!D$28,1-FutureBuiltZERO!D$26)*Inndata!F141*Inndata!J141*Inndata!K141*FutureBuiltZERO!$V$10))</f>
        <v/>
      </c>
      <c r="J142" s="130" t="str">
        <f>IF(E142=0,"",(IF(FutureBuiltZERO!D$26="",1-FutureBuiltZERO!D$28,1-FutureBuiltZERO!D$26)*Inndata!F141*Inndata!J141*Inndata!L141*FutureBuiltZERO!$V$11))</f>
        <v/>
      </c>
      <c r="K142" s="231" t="e">
        <f>Inndata!H141*Inndata!D141*(1+Inndata!J141)*IF(Inndata!P141="Ja",FutureBuiltZERO!$W$7,FutureBuiltZERO!$W$6)</f>
        <v>#VALUE!</v>
      </c>
      <c r="L142" s="37" t="e">
        <f>Inndata!H141*Inndata!E141*(1+Inndata!J141)*FutureBuiltZERO!$W$6</f>
        <v>#VALUE!</v>
      </c>
      <c r="M142" s="129" t="e">
        <f>Inndata!I141*(IF(Inndata!O141="Ja",0,1)+Inndata!J141)*Inndata!K141*FutureBuiltZERO!$W$10*FutureBuiltZERO!D$29</f>
        <v>#VALUE!</v>
      </c>
      <c r="N142" s="129" t="e">
        <f>Inndata!I141*(IF(Inndata!O141="Ja",0,1)+Inndata!J141)*Inndata!L141*FutureBuiltZERO!$W$11*FutureBuiltZERO!D$29</f>
        <v>#VALUE!</v>
      </c>
      <c r="O142" s="38" t="e">
        <f>Inndata!K141*(Inndata!F141*FutureBuiltZERO!$V$9+Inndata!I141*FutureBuiltZERO!$W$9)</f>
        <v>#VALUE!</v>
      </c>
      <c r="P142" s="129" t="e">
        <f>IF(SUM((E142+K142*(1-Inndata!J141)),(M142*(1-Inndata!J141)+R142),O142)&lt;0,-SUM(0.75*(E142+K142*(1-Inndata!J141)),(M142*(1-Inndata!J141)+R142)),O142)</f>
        <v>#VALUE!</v>
      </c>
      <c r="Q142" s="37">
        <f>Inndata!F141*Inndata!M141*FutureBuiltZERO!$W$8</f>
        <v>0</v>
      </c>
      <c r="R142" s="233" t="str">
        <f>IF(E142=0,"",Inndata!F141*Inndata!K141*FutureBuiltZERO!$X$10*IF(Inndata!O141="Ja",0,1)*FutureBuiltZERO!D$30)</f>
        <v/>
      </c>
      <c r="S142" s="129" t="str">
        <f>IF(E142=0,"",Inndata!F141*Inndata!L141*FutureBuiltZERO!$X$11*IF(Inndata!O141="Ja",0,1)*FutureBuiltZERO!D$30)</f>
        <v/>
      </c>
      <c r="T142" s="37">
        <f>IF(Inndata!O141="Ja",-0.1*Inndata!D141,0)</f>
        <v>0</v>
      </c>
      <c r="W142" s="133" t="str">
        <f t="shared" si="2"/>
        <v/>
      </c>
      <c r="X142" s="37" t="e">
        <f>(Inndata!D141+Inndata!E141)*Inndata!H141*(1+Inndata!J141)</f>
        <v>#VALUE!</v>
      </c>
    </row>
    <row r="143" spans="1:24" x14ac:dyDescent="0.2">
      <c r="A143" s="39">
        <f>Inndata!A142</f>
        <v>0</v>
      </c>
      <c r="B143" s="39">
        <f>Inndata!B142</f>
        <v>0</v>
      </c>
      <c r="C143" s="39">
        <f>Inndata!C142</f>
        <v>0</v>
      </c>
      <c r="D143" s="119">
        <f t="array" ref="D143">SUM(IFERROR(E143:N143,0))+SUM(IFERROR(P143:T143,0))</f>
        <v>0</v>
      </c>
      <c r="E143" s="36">
        <f>Inndata!D142*IF(Inndata!N142="Ja",0.2,1)</f>
        <v>0</v>
      </c>
      <c r="F143" s="36">
        <f>Inndata!E142</f>
        <v>0</v>
      </c>
      <c r="G143" s="37">
        <f>Inndata!D142*Inndata!J142</f>
        <v>0</v>
      </c>
      <c r="H143" s="37">
        <f>Inndata!E142*Inndata!J142</f>
        <v>0</v>
      </c>
      <c r="I143" s="130" t="str">
        <f>IF(E143=0,"",(IF(FutureBuiltZERO!D$26="",1-FutureBuiltZERO!D$28,1-FutureBuiltZERO!D$26)*Inndata!F142*Inndata!J142*Inndata!K142*FutureBuiltZERO!$V$10))</f>
        <v/>
      </c>
      <c r="J143" s="130" t="str">
        <f>IF(E143=0,"",(IF(FutureBuiltZERO!D$26="",1-FutureBuiltZERO!D$28,1-FutureBuiltZERO!D$26)*Inndata!F142*Inndata!J142*Inndata!L142*FutureBuiltZERO!$V$11))</f>
        <v/>
      </c>
      <c r="K143" s="231" t="e">
        <f>Inndata!H142*Inndata!D142*(1+Inndata!J142)*IF(Inndata!P142="Ja",FutureBuiltZERO!$W$7,FutureBuiltZERO!$W$6)</f>
        <v>#VALUE!</v>
      </c>
      <c r="L143" s="37" t="e">
        <f>Inndata!H142*Inndata!E142*(1+Inndata!J142)*FutureBuiltZERO!$W$6</f>
        <v>#VALUE!</v>
      </c>
      <c r="M143" s="129" t="e">
        <f>Inndata!I142*(IF(Inndata!O142="Ja",0,1)+Inndata!J142)*Inndata!K142*FutureBuiltZERO!$W$10*FutureBuiltZERO!D$29</f>
        <v>#VALUE!</v>
      </c>
      <c r="N143" s="129" t="e">
        <f>Inndata!I142*(IF(Inndata!O142="Ja",0,1)+Inndata!J142)*Inndata!L142*FutureBuiltZERO!$W$11*FutureBuiltZERO!D$29</f>
        <v>#VALUE!</v>
      </c>
      <c r="O143" s="38" t="e">
        <f>Inndata!K142*(Inndata!F142*FutureBuiltZERO!$V$9+Inndata!I142*FutureBuiltZERO!$W$9)</f>
        <v>#VALUE!</v>
      </c>
      <c r="P143" s="129" t="e">
        <f>IF(SUM((E143+K143*(1-Inndata!J142)),(M143*(1-Inndata!J142)+R143),O143)&lt;0,-SUM(0.75*(E143+K143*(1-Inndata!J142)),(M143*(1-Inndata!J142)+R143)),O143)</f>
        <v>#VALUE!</v>
      </c>
      <c r="Q143" s="37">
        <f>Inndata!F142*Inndata!M142*FutureBuiltZERO!$W$8</f>
        <v>0</v>
      </c>
      <c r="R143" s="233" t="str">
        <f>IF(E143=0,"",Inndata!F142*Inndata!K142*FutureBuiltZERO!$X$10*IF(Inndata!O142="Ja",0,1)*FutureBuiltZERO!D$30)</f>
        <v/>
      </c>
      <c r="S143" s="129" t="str">
        <f>IF(E143=0,"",Inndata!F142*Inndata!L142*FutureBuiltZERO!$X$11*IF(Inndata!O142="Ja",0,1)*FutureBuiltZERO!D$30)</f>
        <v/>
      </c>
      <c r="T143" s="37">
        <f>IF(Inndata!O142="Ja",-0.1*Inndata!D142,0)</f>
        <v>0</v>
      </c>
      <c r="W143" s="133" t="str">
        <f t="shared" si="2"/>
        <v/>
      </c>
      <c r="X143" s="37" t="e">
        <f>(Inndata!D142+Inndata!E142)*Inndata!H142*(1+Inndata!J142)</f>
        <v>#VALUE!</v>
      </c>
    </row>
    <row r="144" spans="1:24" x14ac:dyDescent="0.2">
      <c r="A144" s="39">
        <f>Inndata!A143</f>
        <v>0</v>
      </c>
      <c r="B144" s="39">
        <f>Inndata!B143</f>
        <v>0</v>
      </c>
      <c r="C144" s="39">
        <f>Inndata!C143</f>
        <v>0</v>
      </c>
      <c r="D144" s="119">
        <f t="array" ref="D144">SUM(IFERROR(E144:N144,0))+SUM(IFERROR(P144:T144,0))</f>
        <v>0</v>
      </c>
      <c r="E144" s="36">
        <f>Inndata!D143*IF(Inndata!N143="Ja",0.2,1)</f>
        <v>0</v>
      </c>
      <c r="F144" s="36">
        <f>Inndata!E143</f>
        <v>0</v>
      </c>
      <c r="G144" s="37">
        <f>Inndata!D143*Inndata!J143</f>
        <v>0</v>
      </c>
      <c r="H144" s="37">
        <f>Inndata!E143*Inndata!J143</f>
        <v>0</v>
      </c>
      <c r="I144" s="130" t="str">
        <f>IF(E144=0,"",(IF(FutureBuiltZERO!D$26="",1-FutureBuiltZERO!D$28,1-FutureBuiltZERO!D$26)*Inndata!F143*Inndata!J143*Inndata!K143*FutureBuiltZERO!$V$10))</f>
        <v/>
      </c>
      <c r="J144" s="130" t="str">
        <f>IF(E144=0,"",(IF(FutureBuiltZERO!D$26="",1-FutureBuiltZERO!D$28,1-FutureBuiltZERO!D$26)*Inndata!F143*Inndata!J143*Inndata!L143*FutureBuiltZERO!$V$11))</f>
        <v/>
      </c>
      <c r="K144" s="231" t="e">
        <f>Inndata!H143*Inndata!D143*(1+Inndata!J143)*IF(Inndata!P143="Ja",FutureBuiltZERO!$W$7,FutureBuiltZERO!$W$6)</f>
        <v>#VALUE!</v>
      </c>
      <c r="L144" s="37" t="e">
        <f>Inndata!H143*Inndata!E143*(1+Inndata!J143)*FutureBuiltZERO!$W$6</f>
        <v>#VALUE!</v>
      </c>
      <c r="M144" s="129" t="e">
        <f>Inndata!I143*(IF(Inndata!O143="Ja",0,1)+Inndata!J143)*Inndata!K143*FutureBuiltZERO!$W$10*FutureBuiltZERO!D$29</f>
        <v>#VALUE!</v>
      </c>
      <c r="N144" s="129" t="e">
        <f>Inndata!I143*(IF(Inndata!O143="Ja",0,1)+Inndata!J143)*Inndata!L143*FutureBuiltZERO!$W$11*FutureBuiltZERO!D$29</f>
        <v>#VALUE!</v>
      </c>
      <c r="O144" s="38" t="e">
        <f>Inndata!K143*(Inndata!F143*FutureBuiltZERO!$V$9+Inndata!I143*FutureBuiltZERO!$W$9)</f>
        <v>#VALUE!</v>
      </c>
      <c r="P144" s="129" t="e">
        <f>IF(SUM((E144+K144*(1-Inndata!J143)),(M144*(1-Inndata!J143)+R144),O144)&lt;0,-SUM(0.75*(E144+K144*(1-Inndata!J143)),(M144*(1-Inndata!J143)+R144)),O144)</f>
        <v>#VALUE!</v>
      </c>
      <c r="Q144" s="37">
        <f>Inndata!F143*Inndata!M143*FutureBuiltZERO!$W$8</f>
        <v>0</v>
      </c>
      <c r="R144" s="233" t="str">
        <f>IF(E144=0,"",Inndata!F143*Inndata!K143*FutureBuiltZERO!$X$10*IF(Inndata!O143="Ja",0,1)*FutureBuiltZERO!D$30)</f>
        <v/>
      </c>
      <c r="S144" s="129" t="str">
        <f>IF(E144=0,"",Inndata!F143*Inndata!L143*FutureBuiltZERO!$X$11*IF(Inndata!O143="Ja",0,1)*FutureBuiltZERO!D$30)</f>
        <v/>
      </c>
      <c r="T144" s="37">
        <f>IF(Inndata!O143="Ja",-0.1*Inndata!D143,0)</f>
        <v>0</v>
      </c>
      <c r="W144" s="133" t="str">
        <f t="shared" si="2"/>
        <v/>
      </c>
      <c r="X144" s="37" t="e">
        <f>(Inndata!D143+Inndata!E143)*Inndata!H143*(1+Inndata!J143)</f>
        <v>#VALUE!</v>
      </c>
    </row>
    <row r="145" spans="1:24" x14ac:dyDescent="0.2">
      <c r="A145" s="39">
        <f>Inndata!A144</f>
        <v>0</v>
      </c>
      <c r="B145" s="39">
        <f>Inndata!B144</f>
        <v>0</v>
      </c>
      <c r="C145" s="39">
        <f>Inndata!C144</f>
        <v>0</v>
      </c>
      <c r="D145" s="119">
        <f t="array" ref="D145">SUM(IFERROR(E145:N145,0))+SUM(IFERROR(P145:T145,0))</f>
        <v>0</v>
      </c>
      <c r="E145" s="36">
        <f>Inndata!D144*IF(Inndata!N144="Ja",0.2,1)</f>
        <v>0</v>
      </c>
      <c r="F145" s="36">
        <f>Inndata!E144</f>
        <v>0</v>
      </c>
      <c r="G145" s="37">
        <f>Inndata!D144*Inndata!J144</f>
        <v>0</v>
      </c>
      <c r="H145" s="37">
        <f>Inndata!E144*Inndata!J144</f>
        <v>0</v>
      </c>
      <c r="I145" s="130" t="str">
        <f>IF(E145=0,"",(IF(FutureBuiltZERO!D$26="",1-FutureBuiltZERO!D$28,1-FutureBuiltZERO!D$26)*Inndata!F144*Inndata!J144*Inndata!K144*FutureBuiltZERO!$V$10))</f>
        <v/>
      </c>
      <c r="J145" s="130" t="str">
        <f>IF(E145=0,"",(IF(FutureBuiltZERO!D$26="",1-FutureBuiltZERO!D$28,1-FutureBuiltZERO!D$26)*Inndata!F144*Inndata!J144*Inndata!L144*FutureBuiltZERO!$V$11))</f>
        <v/>
      </c>
      <c r="K145" s="231" t="e">
        <f>Inndata!H144*Inndata!D144*(1+Inndata!J144)*IF(Inndata!P144="Ja",FutureBuiltZERO!$W$7,FutureBuiltZERO!$W$6)</f>
        <v>#VALUE!</v>
      </c>
      <c r="L145" s="37" t="e">
        <f>Inndata!H144*Inndata!E144*(1+Inndata!J144)*FutureBuiltZERO!$W$6</f>
        <v>#VALUE!</v>
      </c>
      <c r="M145" s="129" t="e">
        <f>Inndata!I144*(IF(Inndata!O144="Ja",0,1)+Inndata!J144)*Inndata!K144*FutureBuiltZERO!$W$10*FutureBuiltZERO!D$29</f>
        <v>#VALUE!</v>
      </c>
      <c r="N145" s="129" t="e">
        <f>Inndata!I144*(IF(Inndata!O144="Ja",0,1)+Inndata!J144)*Inndata!L144*FutureBuiltZERO!$W$11*FutureBuiltZERO!D$29</f>
        <v>#VALUE!</v>
      </c>
      <c r="O145" s="38" t="e">
        <f>Inndata!K144*(Inndata!F144*FutureBuiltZERO!$V$9+Inndata!I144*FutureBuiltZERO!$W$9)</f>
        <v>#VALUE!</v>
      </c>
      <c r="P145" s="129" t="e">
        <f>IF(SUM((E145+K145*(1-Inndata!J144)),(M145*(1-Inndata!J144)+R145),O145)&lt;0,-SUM(0.75*(E145+K145*(1-Inndata!J144)),(M145*(1-Inndata!J144)+R145)),O145)</f>
        <v>#VALUE!</v>
      </c>
      <c r="Q145" s="37">
        <f>Inndata!F144*Inndata!M144*FutureBuiltZERO!$W$8</f>
        <v>0</v>
      </c>
      <c r="R145" s="233" t="str">
        <f>IF(E145=0,"",Inndata!F144*Inndata!K144*FutureBuiltZERO!$X$10*IF(Inndata!O144="Ja",0,1)*FutureBuiltZERO!D$30)</f>
        <v/>
      </c>
      <c r="S145" s="129" t="str">
        <f>IF(E145=0,"",Inndata!F144*Inndata!L144*FutureBuiltZERO!$X$11*IF(Inndata!O144="Ja",0,1)*FutureBuiltZERO!D$30)</f>
        <v/>
      </c>
      <c r="T145" s="37">
        <f>IF(Inndata!O144="Ja",-0.1*Inndata!D144,0)</f>
        <v>0</v>
      </c>
      <c r="W145" s="133" t="str">
        <f t="shared" si="2"/>
        <v/>
      </c>
      <c r="X145" s="37" t="e">
        <f>(Inndata!D144+Inndata!E144)*Inndata!H144*(1+Inndata!J144)</f>
        <v>#VALUE!</v>
      </c>
    </row>
    <row r="146" spans="1:24" x14ac:dyDescent="0.2">
      <c r="A146" s="39">
        <f>Inndata!A145</f>
        <v>0</v>
      </c>
      <c r="B146" s="39">
        <f>Inndata!B145</f>
        <v>0</v>
      </c>
      <c r="C146" s="39">
        <f>Inndata!C145</f>
        <v>0</v>
      </c>
      <c r="D146" s="119">
        <f t="array" ref="D146">SUM(IFERROR(E146:N146,0))+SUM(IFERROR(P146:T146,0))</f>
        <v>0</v>
      </c>
      <c r="E146" s="36">
        <f>Inndata!D145*IF(Inndata!N145="Ja",0.2,1)</f>
        <v>0</v>
      </c>
      <c r="F146" s="36">
        <f>Inndata!E145</f>
        <v>0</v>
      </c>
      <c r="G146" s="37">
        <f>Inndata!D145*Inndata!J145</f>
        <v>0</v>
      </c>
      <c r="H146" s="37">
        <f>Inndata!E145*Inndata!J145</f>
        <v>0</v>
      </c>
      <c r="I146" s="130" t="str">
        <f>IF(E146=0,"",(IF(FutureBuiltZERO!D$26="",1-FutureBuiltZERO!D$28,1-FutureBuiltZERO!D$26)*Inndata!F145*Inndata!J145*Inndata!K145*FutureBuiltZERO!$V$10))</f>
        <v/>
      </c>
      <c r="J146" s="130" t="str">
        <f>IF(E146=0,"",(IF(FutureBuiltZERO!D$26="",1-FutureBuiltZERO!D$28,1-FutureBuiltZERO!D$26)*Inndata!F145*Inndata!J145*Inndata!L145*FutureBuiltZERO!$V$11))</f>
        <v/>
      </c>
      <c r="K146" s="231" t="e">
        <f>Inndata!H145*Inndata!D145*(1+Inndata!J145)*IF(Inndata!P145="Ja",FutureBuiltZERO!$W$7,FutureBuiltZERO!$W$6)</f>
        <v>#VALUE!</v>
      </c>
      <c r="L146" s="37" t="e">
        <f>Inndata!H145*Inndata!E145*(1+Inndata!J145)*FutureBuiltZERO!$W$6</f>
        <v>#VALUE!</v>
      </c>
      <c r="M146" s="129" t="e">
        <f>Inndata!I145*(IF(Inndata!O145="Ja",0,1)+Inndata!J145)*Inndata!K145*FutureBuiltZERO!$W$10*FutureBuiltZERO!D$29</f>
        <v>#VALUE!</v>
      </c>
      <c r="N146" s="129" t="e">
        <f>Inndata!I145*(IF(Inndata!O145="Ja",0,1)+Inndata!J145)*Inndata!L145*FutureBuiltZERO!$W$11*FutureBuiltZERO!D$29</f>
        <v>#VALUE!</v>
      </c>
      <c r="O146" s="38" t="e">
        <f>Inndata!K145*(Inndata!F145*FutureBuiltZERO!$V$9+Inndata!I145*FutureBuiltZERO!$W$9)</f>
        <v>#VALUE!</v>
      </c>
      <c r="P146" s="129" t="e">
        <f>IF(SUM((E146+K146*(1-Inndata!J145)),(M146*(1-Inndata!J145)+R146),O146)&lt;0,-SUM(0.75*(E146+K146*(1-Inndata!J145)),(M146*(1-Inndata!J145)+R146)),O146)</f>
        <v>#VALUE!</v>
      </c>
      <c r="Q146" s="37">
        <f>Inndata!F145*Inndata!M145*FutureBuiltZERO!$W$8</f>
        <v>0</v>
      </c>
      <c r="R146" s="233" t="str">
        <f>IF(E146=0,"",Inndata!F145*Inndata!K145*FutureBuiltZERO!$X$10*IF(Inndata!O145="Ja",0,1)*FutureBuiltZERO!D$30)</f>
        <v/>
      </c>
      <c r="S146" s="129" t="str">
        <f>IF(E146=0,"",Inndata!F145*Inndata!L145*FutureBuiltZERO!$X$11*IF(Inndata!O145="Ja",0,1)*FutureBuiltZERO!D$30)</f>
        <v/>
      </c>
      <c r="T146" s="37">
        <f>IF(Inndata!O145="Ja",-0.1*Inndata!D145,0)</f>
        <v>0</v>
      </c>
      <c r="W146" s="133" t="str">
        <f t="shared" si="2"/>
        <v/>
      </c>
      <c r="X146" s="37" t="e">
        <f>(Inndata!D145+Inndata!E145)*Inndata!H145*(1+Inndata!J145)</f>
        <v>#VALUE!</v>
      </c>
    </row>
    <row r="147" spans="1:24" x14ac:dyDescent="0.2">
      <c r="A147" s="39">
        <f>Inndata!A146</f>
        <v>0</v>
      </c>
      <c r="B147" s="39">
        <f>Inndata!B146</f>
        <v>0</v>
      </c>
      <c r="C147" s="39">
        <f>Inndata!C146</f>
        <v>0</v>
      </c>
      <c r="D147" s="119">
        <f t="array" ref="D147">SUM(IFERROR(E147:N147,0))+SUM(IFERROR(P147:T147,0))</f>
        <v>0</v>
      </c>
      <c r="E147" s="36">
        <f>Inndata!D146*IF(Inndata!N146="Ja",0.2,1)</f>
        <v>0</v>
      </c>
      <c r="F147" s="36">
        <f>Inndata!E146</f>
        <v>0</v>
      </c>
      <c r="G147" s="37">
        <f>Inndata!D146*Inndata!J146</f>
        <v>0</v>
      </c>
      <c r="H147" s="37">
        <f>Inndata!E146*Inndata!J146</f>
        <v>0</v>
      </c>
      <c r="I147" s="130" t="str">
        <f>IF(E147=0,"",(IF(FutureBuiltZERO!D$26="",1-FutureBuiltZERO!D$28,1-FutureBuiltZERO!D$26)*Inndata!F146*Inndata!J146*Inndata!K146*FutureBuiltZERO!$V$10))</f>
        <v/>
      </c>
      <c r="J147" s="130" t="str">
        <f>IF(E147=0,"",(IF(FutureBuiltZERO!D$26="",1-FutureBuiltZERO!D$28,1-FutureBuiltZERO!D$26)*Inndata!F146*Inndata!J146*Inndata!L146*FutureBuiltZERO!$V$11))</f>
        <v/>
      </c>
      <c r="K147" s="231" t="e">
        <f>Inndata!H146*Inndata!D146*(1+Inndata!J146)*IF(Inndata!P146="Ja",FutureBuiltZERO!$W$7,FutureBuiltZERO!$W$6)</f>
        <v>#VALUE!</v>
      </c>
      <c r="L147" s="37" t="e">
        <f>Inndata!H146*Inndata!E146*(1+Inndata!J146)*FutureBuiltZERO!$W$6</f>
        <v>#VALUE!</v>
      </c>
      <c r="M147" s="129" t="e">
        <f>Inndata!I146*(IF(Inndata!O146="Ja",0,1)+Inndata!J146)*Inndata!K146*FutureBuiltZERO!$W$10*FutureBuiltZERO!D$29</f>
        <v>#VALUE!</v>
      </c>
      <c r="N147" s="129" t="e">
        <f>Inndata!I146*(IF(Inndata!O146="Ja",0,1)+Inndata!J146)*Inndata!L146*FutureBuiltZERO!$W$11*FutureBuiltZERO!D$29</f>
        <v>#VALUE!</v>
      </c>
      <c r="O147" s="38" t="e">
        <f>Inndata!K146*(Inndata!F146*FutureBuiltZERO!$V$9+Inndata!I146*FutureBuiltZERO!$W$9)</f>
        <v>#VALUE!</v>
      </c>
      <c r="P147" s="129" t="e">
        <f>IF(SUM((E147+K147*(1-Inndata!J146)),(M147*(1-Inndata!J146)+R147),O147)&lt;0,-SUM(0.75*(E147+K147*(1-Inndata!J146)),(M147*(1-Inndata!J146)+R147)),O147)</f>
        <v>#VALUE!</v>
      </c>
      <c r="Q147" s="37">
        <f>Inndata!F146*Inndata!M146*FutureBuiltZERO!$W$8</f>
        <v>0</v>
      </c>
      <c r="R147" s="233" t="str">
        <f>IF(E147=0,"",Inndata!F146*Inndata!K146*FutureBuiltZERO!$X$10*IF(Inndata!O146="Ja",0,1)*FutureBuiltZERO!D$30)</f>
        <v/>
      </c>
      <c r="S147" s="129" t="str">
        <f>IF(E147=0,"",Inndata!F146*Inndata!L146*FutureBuiltZERO!$X$11*IF(Inndata!O146="Ja",0,1)*FutureBuiltZERO!D$30)</f>
        <v/>
      </c>
      <c r="T147" s="37">
        <f>IF(Inndata!O146="Ja",-0.1*Inndata!D146,0)</f>
        <v>0</v>
      </c>
      <c r="W147" s="133" t="str">
        <f t="shared" si="2"/>
        <v/>
      </c>
      <c r="X147" s="37" t="e">
        <f>(Inndata!D146+Inndata!E146)*Inndata!H146*(1+Inndata!J146)</f>
        <v>#VALUE!</v>
      </c>
    </row>
    <row r="148" spans="1:24" x14ac:dyDescent="0.2">
      <c r="A148" s="39">
        <f>Inndata!A147</f>
        <v>0</v>
      </c>
      <c r="B148" s="39">
        <f>Inndata!B147</f>
        <v>0</v>
      </c>
      <c r="C148" s="39">
        <f>Inndata!C147</f>
        <v>0</v>
      </c>
      <c r="D148" s="119">
        <f t="array" ref="D148">SUM(IFERROR(E148:N148,0))+SUM(IFERROR(P148:T148,0))</f>
        <v>0</v>
      </c>
      <c r="E148" s="36">
        <f>Inndata!D147*IF(Inndata!N147="Ja",0.2,1)</f>
        <v>0</v>
      </c>
      <c r="F148" s="36">
        <f>Inndata!E147</f>
        <v>0</v>
      </c>
      <c r="G148" s="37">
        <f>Inndata!D147*Inndata!J147</f>
        <v>0</v>
      </c>
      <c r="H148" s="37">
        <f>Inndata!E147*Inndata!J147</f>
        <v>0</v>
      </c>
      <c r="I148" s="130" t="str">
        <f>IF(E148=0,"",(IF(FutureBuiltZERO!D$26="",1-FutureBuiltZERO!D$28,1-FutureBuiltZERO!D$26)*Inndata!F147*Inndata!J147*Inndata!K147*FutureBuiltZERO!$V$10))</f>
        <v/>
      </c>
      <c r="J148" s="130" t="str">
        <f>IF(E148=0,"",(IF(FutureBuiltZERO!D$26="",1-FutureBuiltZERO!D$28,1-FutureBuiltZERO!D$26)*Inndata!F147*Inndata!J147*Inndata!L147*FutureBuiltZERO!$V$11))</f>
        <v/>
      </c>
      <c r="K148" s="231" t="e">
        <f>Inndata!H147*Inndata!D147*(1+Inndata!J147)*IF(Inndata!P147="Ja",FutureBuiltZERO!$W$7,FutureBuiltZERO!$W$6)</f>
        <v>#VALUE!</v>
      </c>
      <c r="L148" s="37" t="e">
        <f>Inndata!H147*Inndata!E147*(1+Inndata!J147)*FutureBuiltZERO!$W$6</f>
        <v>#VALUE!</v>
      </c>
      <c r="M148" s="129" t="e">
        <f>Inndata!I147*(IF(Inndata!O147="Ja",0,1)+Inndata!J147)*Inndata!K147*FutureBuiltZERO!$W$10*FutureBuiltZERO!D$29</f>
        <v>#VALUE!</v>
      </c>
      <c r="N148" s="129" t="e">
        <f>Inndata!I147*(IF(Inndata!O147="Ja",0,1)+Inndata!J147)*Inndata!L147*FutureBuiltZERO!$W$11*FutureBuiltZERO!D$29</f>
        <v>#VALUE!</v>
      </c>
      <c r="O148" s="38" t="e">
        <f>Inndata!K147*(Inndata!F147*FutureBuiltZERO!$V$9+Inndata!I147*FutureBuiltZERO!$W$9)</f>
        <v>#VALUE!</v>
      </c>
      <c r="P148" s="129" t="e">
        <f>IF(SUM((E148+K148*(1-Inndata!J147)),(M148*(1-Inndata!J147)+R148),O148)&lt;0,-SUM(0.75*(E148+K148*(1-Inndata!J147)),(M148*(1-Inndata!J147)+R148)),O148)</f>
        <v>#VALUE!</v>
      </c>
      <c r="Q148" s="37">
        <f>Inndata!F147*Inndata!M147*FutureBuiltZERO!$W$8</f>
        <v>0</v>
      </c>
      <c r="R148" s="233" t="str">
        <f>IF(E148=0,"",Inndata!F147*Inndata!K147*FutureBuiltZERO!$X$10*IF(Inndata!O147="Ja",0,1)*FutureBuiltZERO!D$30)</f>
        <v/>
      </c>
      <c r="S148" s="129" t="str">
        <f>IF(E148=0,"",Inndata!F147*Inndata!L147*FutureBuiltZERO!$X$11*IF(Inndata!O147="Ja",0,1)*FutureBuiltZERO!D$30)</f>
        <v/>
      </c>
      <c r="T148" s="37">
        <f>IF(Inndata!O147="Ja",-0.1*Inndata!D147,0)</f>
        <v>0</v>
      </c>
      <c r="W148" s="133" t="str">
        <f t="shared" si="2"/>
        <v/>
      </c>
      <c r="X148" s="37" t="e">
        <f>(Inndata!D147+Inndata!E147)*Inndata!H147*(1+Inndata!J147)</f>
        <v>#VALUE!</v>
      </c>
    </row>
    <row r="149" spans="1:24" x14ac:dyDescent="0.2">
      <c r="A149" s="39">
        <f>Inndata!A148</f>
        <v>0</v>
      </c>
      <c r="B149" s="39">
        <f>Inndata!B148</f>
        <v>0</v>
      </c>
      <c r="C149" s="39">
        <f>Inndata!C148</f>
        <v>0</v>
      </c>
      <c r="D149" s="119">
        <f t="array" ref="D149">SUM(IFERROR(E149:N149,0))+SUM(IFERROR(P149:T149,0))</f>
        <v>0</v>
      </c>
      <c r="E149" s="36">
        <f>Inndata!D148*IF(Inndata!N148="Ja",0.2,1)</f>
        <v>0</v>
      </c>
      <c r="F149" s="36">
        <f>Inndata!E148</f>
        <v>0</v>
      </c>
      <c r="G149" s="37">
        <f>Inndata!D148*Inndata!J148</f>
        <v>0</v>
      </c>
      <c r="H149" s="37">
        <f>Inndata!E148*Inndata!J148</f>
        <v>0</v>
      </c>
      <c r="I149" s="130" t="str">
        <f>IF(E149=0,"",(IF(FutureBuiltZERO!D$26="",1-FutureBuiltZERO!D$28,1-FutureBuiltZERO!D$26)*Inndata!F148*Inndata!J148*Inndata!K148*FutureBuiltZERO!$V$10))</f>
        <v/>
      </c>
      <c r="J149" s="130" t="str">
        <f>IF(E149=0,"",(IF(FutureBuiltZERO!D$26="",1-FutureBuiltZERO!D$28,1-FutureBuiltZERO!D$26)*Inndata!F148*Inndata!J148*Inndata!L148*FutureBuiltZERO!$V$11))</f>
        <v/>
      </c>
      <c r="K149" s="231" t="e">
        <f>Inndata!H148*Inndata!D148*(1+Inndata!J148)*IF(Inndata!P148="Ja",FutureBuiltZERO!$W$7,FutureBuiltZERO!$W$6)</f>
        <v>#VALUE!</v>
      </c>
      <c r="L149" s="37" t="e">
        <f>Inndata!H148*Inndata!E148*(1+Inndata!J148)*FutureBuiltZERO!$W$6</f>
        <v>#VALUE!</v>
      </c>
      <c r="M149" s="129" t="e">
        <f>Inndata!I148*(IF(Inndata!O148="Ja",0,1)+Inndata!J148)*Inndata!K148*FutureBuiltZERO!$W$10*FutureBuiltZERO!D$29</f>
        <v>#VALUE!</v>
      </c>
      <c r="N149" s="129" t="e">
        <f>Inndata!I148*(IF(Inndata!O148="Ja",0,1)+Inndata!J148)*Inndata!L148*FutureBuiltZERO!$W$11*FutureBuiltZERO!D$29</f>
        <v>#VALUE!</v>
      </c>
      <c r="O149" s="38" t="e">
        <f>Inndata!K148*(Inndata!F148*FutureBuiltZERO!$V$9+Inndata!I148*FutureBuiltZERO!$W$9)</f>
        <v>#VALUE!</v>
      </c>
      <c r="P149" s="129" t="e">
        <f>IF(SUM((E149+K149*(1-Inndata!J148)),(M149*(1-Inndata!J148)+R149),O149)&lt;0,-SUM(0.75*(E149+K149*(1-Inndata!J148)),(M149*(1-Inndata!J148)+R149)),O149)</f>
        <v>#VALUE!</v>
      </c>
      <c r="Q149" s="37">
        <f>Inndata!F148*Inndata!M148*FutureBuiltZERO!$W$8</f>
        <v>0</v>
      </c>
      <c r="R149" s="233" t="str">
        <f>IF(E149=0,"",Inndata!F148*Inndata!K148*FutureBuiltZERO!$X$10*IF(Inndata!O148="Ja",0,1)*FutureBuiltZERO!D$30)</f>
        <v/>
      </c>
      <c r="S149" s="129" t="str">
        <f>IF(E149=0,"",Inndata!F148*Inndata!L148*FutureBuiltZERO!$X$11*IF(Inndata!O148="Ja",0,1)*FutureBuiltZERO!D$30)</f>
        <v/>
      </c>
      <c r="T149" s="37">
        <f>IF(Inndata!O148="Ja",-0.1*Inndata!D148,0)</f>
        <v>0</v>
      </c>
      <c r="W149" s="133" t="str">
        <f t="shared" si="2"/>
        <v/>
      </c>
      <c r="X149" s="37" t="e">
        <f>(Inndata!D148+Inndata!E148)*Inndata!H148*(1+Inndata!J148)</f>
        <v>#VALUE!</v>
      </c>
    </row>
    <row r="150" spans="1:24" x14ac:dyDescent="0.2">
      <c r="A150" s="39">
        <f>Inndata!A149</f>
        <v>0</v>
      </c>
      <c r="B150" s="39">
        <f>Inndata!B149</f>
        <v>0</v>
      </c>
      <c r="C150" s="39">
        <f>Inndata!C149</f>
        <v>0</v>
      </c>
      <c r="D150" s="119">
        <f t="array" ref="D150">SUM(IFERROR(E150:N150,0))+SUM(IFERROR(P150:T150,0))</f>
        <v>0</v>
      </c>
      <c r="E150" s="36">
        <f>Inndata!D149*IF(Inndata!N149="Ja",0.2,1)</f>
        <v>0</v>
      </c>
      <c r="F150" s="36">
        <f>Inndata!E149</f>
        <v>0</v>
      </c>
      <c r="G150" s="37">
        <f>Inndata!D149*Inndata!J149</f>
        <v>0</v>
      </c>
      <c r="H150" s="37">
        <f>Inndata!E149*Inndata!J149</f>
        <v>0</v>
      </c>
      <c r="I150" s="130" t="str">
        <f>IF(E150=0,"",(IF(FutureBuiltZERO!D$26="",1-FutureBuiltZERO!D$28,1-FutureBuiltZERO!D$26)*Inndata!F149*Inndata!J149*Inndata!K149*FutureBuiltZERO!$V$10))</f>
        <v/>
      </c>
      <c r="J150" s="130" t="str">
        <f>IF(E150=0,"",(IF(FutureBuiltZERO!D$26="",1-FutureBuiltZERO!D$28,1-FutureBuiltZERO!D$26)*Inndata!F149*Inndata!J149*Inndata!L149*FutureBuiltZERO!$V$11))</f>
        <v/>
      </c>
      <c r="K150" s="231" t="e">
        <f>Inndata!H149*Inndata!D149*(1+Inndata!J149)*IF(Inndata!P149="Ja",FutureBuiltZERO!$W$7,FutureBuiltZERO!$W$6)</f>
        <v>#VALUE!</v>
      </c>
      <c r="L150" s="37" t="e">
        <f>Inndata!H149*Inndata!E149*(1+Inndata!J149)*FutureBuiltZERO!$W$6</f>
        <v>#VALUE!</v>
      </c>
      <c r="M150" s="129" t="e">
        <f>Inndata!I149*(IF(Inndata!O149="Ja",0,1)+Inndata!J149)*Inndata!K149*FutureBuiltZERO!$W$10*FutureBuiltZERO!D$29</f>
        <v>#VALUE!</v>
      </c>
      <c r="N150" s="129" t="e">
        <f>Inndata!I149*(IF(Inndata!O149="Ja",0,1)+Inndata!J149)*Inndata!L149*FutureBuiltZERO!$W$11*FutureBuiltZERO!D$29</f>
        <v>#VALUE!</v>
      </c>
      <c r="O150" s="38" t="e">
        <f>Inndata!K149*(Inndata!F149*FutureBuiltZERO!$V$9+Inndata!I149*FutureBuiltZERO!$W$9)</f>
        <v>#VALUE!</v>
      </c>
      <c r="P150" s="129" t="e">
        <f>IF(SUM((E150+K150*(1-Inndata!J149)),(M150*(1-Inndata!J149)+R150),O150)&lt;0,-SUM(0.75*(E150+K150*(1-Inndata!J149)),(M150*(1-Inndata!J149)+R150)),O150)</f>
        <v>#VALUE!</v>
      </c>
      <c r="Q150" s="37">
        <f>Inndata!F149*Inndata!M149*FutureBuiltZERO!$W$8</f>
        <v>0</v>
      </c>
      <c r="R150" s="233" t="str">
        <f>IF(E150=0,"",Inndata!F149*Inndata!K149*FutureBuiltZERO!$X$10*IF(Inndata!O149="Ja",0,1)*FutureBuiltZERO!D$30)</f>
        <v/>
      </c>
      <c r="S150" s="129" t="str">
        <f>IF(E150=0,"",Inndata!F149*Inndata!L149*FutureBuiltZERO!$X$11*IF(Inndata!O149="Ja",0,1)*FutureBuiltZERO!D$30)</f>
        <v/>
      </c>
      <c r="T150" s="37">
        <f>IF(Inndata!O149="Ja",-0.1*Inndata!D149,0)</f>
        <v>0</v>
      </c>
      <c r="W150" s="133" t="str">
        <f t="shared" si="2"/>
        <v/>
      </c>
      <c r="X150" s="37" t="e">
        <f>(Inndata!D149+Inndata!E149)*Inndata!H149*(1+Inndata!J149)</f>
        <v>#VALUE!</v>
      </c>
    </row>
    <row r="151" spans="1:24" x14ac:dyDescent="0.2">
      <c r="A151" s="39">
        <f>Inndata!A150</f>
        <v>0</v>
      </c>
      <c r="B151" s="39">
        <f>Inndata!B150</f>
        <v>0</v>
      </c>
      <c r="C151" s="39">
        <f>Inndata!C150</f>
        <v>0</v>
      </c>
      <c r="D151" s="119">
        <f t="array" ref="D151">SUM(IFERROR(E151:N151,0))+SUM(IFERROR(P151:T151,0))</f>
        <v>0</v>
      </c>
      <c r="E151" s="36">
        <f>Inndata!D150*IF(Inndata!N150="Ja",0.2,1)</f>
        <v>0</v>
      </c>
      <c r="F151" s="36">
        <f>Inndata!E150</f>
        <v>0</v>
      </c>
      <c r="G151" s="37">
        <f>Inndata!D150*Inndata!J150</f>
        <v>0</v>
      </c>
      <c r="H151" s="37">
        <f>Inndata!E150*Inndata!J150</f>
        <v>0</v>
      </c>
      <c r="I151" s="130" t="str">
        <f>IF(E151=0,"",(IF(FutureBuiltZERO!D$26="",1-FutureBuiltZERO!D$28,1-FutureBuiltZERO!D$26)*Inndata!F150*Inndata!J150*Inndata!K150*FutureBuiltZERO!$V$10))</f>
        <v/>
      </c>
      <c r="J151" s="130" t="str">
        <f>IF(E151=0,"",(IF(FutureBuiltZERO!D$26="",1-FutureBuiltZERO!D$28,1-FutureBuiltZERO!D$26)*Inndata!F150*Inndata!J150*Inndata!L150*FutureBuiltZERO!$V$11))</f>
        <v/>
      </c>
      <c r="K151" s="231" t="e">
        <f>Inndata!H150*Inndata!D150*(1+Inndata!J150)*IF(Inndata!P150="Ja",FutureBuiltZERO!$W$7,FutureBuiltZERO!$W$6)</f>
        <v>#VALUE!</v>
      </c>
      <c r="L151" s="37" t="e">
        <f>Inndata!H150*Inndata!E150*(1+Inndata!J150)*FutureBuiltZERO!$W$6</f>
        <v>#VALUE!</v>
      </c>
      <c r="M151" s="129" t="e">
        <f>Inndata!I150*(IF(Inndata!O150="Ja",0,1)+Inndata!J150)*Inndata!K150*FutureBuiltZERO!$W$10*FutureBuiltZERO!D$29</f>
        <v>#VALUE!</v>
      </c>
      <c r="N151" s="129" t="e">
        <f>Inndata!I150*(IF(Inndata!O150="Ja",0,1)+Inndata!J150)*Inndata!L150*FutureBuiltZERO!$W$11*FutureBuiltZERO!D$29</f>
        <v>#VALUE!</v>
      </c>
      <c r="O151" s="38" t="e">
        <f>Inndata!K150*(Inndata!F150*FutureBuiltZERO!$V$9+Inndata!I150*FutureBuiltZERO!$W$9)</f>
        <v>#VALUE!</v>
      </c>
      <c r="P151" s="129" t="e">
        <f>IF(SUM((E151+K151*(1-Inndata!J150)),(M151*(1-Inndata!J150)+R151),O151)&lt;0,-SUM(0.75*(E151+K151*(1-Inndata!J150)),(M151*(1-Inndata!J150)+R151)),O151)</f>
        <v>#VALUE!</v>
      </c>
      <c r="Q151" s="37">
        <f>Inndata!F150*Inndata!M150*FutureBuiltZERO!$W$8</f>
        <v>0</v>
      </c>
      <c r="R151" s="233" t="str">
        <f>IF(E151=0,"",Inndata!F150*Inndata!K150*FutureBuiltZERO!$X$10*IF(Inndata!O150="Ja",0,1)*FutureBuiltZERO!D$30)</f>
        <v/>
      </c>
      <c r="S151" s="129" t="str">
        <f>IF(E151=0,"",Inndata!F150*Inndata!L150*FutureBuiltZERO!$X$11*IF(Inndata!O150="Ja",0,1)*FutureBuiltZERO!D$30)</f>
        <v/>
      </c>
      <c r="T151" s="37">
        <f>IF(Inndata!O150="Ja",-0.1*Inndata!D150,0)</f>
        <v>0</v>
      </c>
      <c r="W151" s="133" t="str">
        <f t="shared" si="2"/>
        <v/>
      </c>
      <c r="X151" s="37" t="e">
        <f>(Inndata!D150+Inndata!E150)*Inndata!H150*(1+Inndata!J150)</f>
        <v>#VALUE!</v>
      </c>
    </row>
    <row r="152" spans="1:24" x14ac:dyDescent="0.2">
      <c r="A152" s="39">
        <f>Inndata!A151</f>
        <v>0</v>
      </c>
      <c r="B152" s="39">
        <f>Inndata!B151</f>
        <v>0</v>
      </c>
      <c r="C152" s="39">
        <f>Inndata!C151</f>
        <v>0</v>
      </c>
      <c r="D152" s="119">
        <f t="array" ref="D152">SUM(IFERROR(E152:N152,0))+SUM(IFERROR(P152:T152,0))</f>
        <v>0</v>
      </c>
      <c r="E152" s="36">
        <f>Inndata!D151*IF(Inndata!N151="Ja",0.2,1)</f>
        <v>0</v>
      </c>
      <c r="F152" s="36">
        <f>Inndata!E151</f>
        <v>0</v>
      </c>
      <c r="G152" s="37">
        <f>Inndata!D151*Inndata!J151</f>
        <v>0</v>
      </c>
      <c r="H152" s="37">
        <f>Inndata!E151*Inndata!J151</f>
        <v>0</v>
      </c>
      <c r="I152" s="130" t="str">
        <f>IF(E152=0,"",(IF(FutureBuiltZERO!D$26="",1-FutureBuiltZERO!D$28,1-FutureBuiltZERO!D$26)*Inndata!F151*Inndata!J151*Inndata!K151*FutureBuiltZERO!$V$10))</f>
        <v/>
      </c>
      <c r="J152" s="130" t="str">
        <f>IF(E152=0,"",(IF(FutureBuiltZERO!D$26="",1-FutureBuiltZERO!D$28,1-FutureBuiltZERO!D$26)*Inndata!F151*Inndata!J151*Inndata!L151*FutureBuiltZERO!$V$11))</f>
        <v/>
      </c>
      <c r="K152" s="231" t="e">
        <f>Inndata!H151*Inndata!D151*(1+Inndata!J151)*IF(Inndata!P151="Ja",FutureBuiltZERO!$W$7,FutureBuiltZERO!$W$6)</f>
        <v>#VALUE!</v>
      </c>
      <c r="L152" s="37" t="e">
        <f>Inndata!H151*Inndata!E151*(1+Inndata!J151)*FutureBuiltZERO!$W$6</f>
        <v>#VALUE!</v>
      </c>
      <c r="M152" s="129" t="e">
        <f>Inndata!I151*(IF(Inndata!O151="Ja",0,1)+Inndata!J151)*Inndata!K151*FutureBuiltZERO!$W$10*FutureBuiltZERO!D$29</f>
        <v>#VALUE!</v>
      </c>
      <c r="N152" s="129" t="e">
        <f>Inndata!I151*(IF(Inndata!O151="Ja",0,1)+Inndata!J151)*Inndata!L151*FutureBuiltZERO!$W$11*FutureBuiltZERO!D$29</f>
        <v>#VALUE!</v>
      </c>
      <c r="O152" s="38" t="e">
        <f>Inndata!K151*(Inndata!F151*FutureBuiltZERO!$V$9+Inndata!I151*FutureBuiltZERO!$W$9)</f>
        <v>#VALUE!</v>
      </c>
      <c r="P152" s="129" t="e">
        <f>IF(SUM((E152+K152*(1-Inndata!J151)),(M152*(1-Inndata!J151)+R152),O152)&lt;0,-SUM(0.75*(E152+K152*(1-Inndata!J151)),(M152*(1-Inndata!J151)+R152)),O152)</f>
        <v>#VALUE!</v>
      </c>
      <c r="Q152" s="37">
        <f>Inndata!F151*Inndata!M151*FutureBuiltZERO!$W$8</f>
        <v>0</v>
      </c>
      <c r="R152" s="233" t="str">
        <f>IF(E152=0,"",Inndata!F151*Inndata!K151*FutureBuiltZERO!$X$10*IF(Inndata!O151="Ja",0,1)*FutureBuiltZERO!D$30)</f>
        <v/>
      </c>
      <c r="S152" s="129" t="str">
        <f>IF(E152=0,"",Inndata!F151*Inndata!L151*FutureBuiltZERO!$X$11*IF(Inndata!O151="Ja",0,1)*FutureBuiltZERO!D$30)</f>
        <v/>
      </c>
      <c r="T152" s="37">
        <f>IF(Inndata!O151="Ja",-0.1*Inndata!D151,0)</f>
        <v>0</v>
      </c>
      <c r="W152" s="133" t="str">
        <f t="shared" si="2"/>
        <v/>
      </c>
      <c r="X152" s="37" t="e">
        <f>(Inndata!D151+Inndata!E151)*Inndata!H151*(1+Inndata!J151)</f>
        <v>#VALUE!</v>
      </c>
    </row>
  </sheetData>
  <sheetProtection algorithmName="SHA-512" hashValue="M5InBuDL1sr7ce5Omk+IGBIPfQWNx4l0vbIfw4MDMKJ1rKvasSKVWPbPiUZKctcOzaB6URfypGQQjF2AFixHTg==" saltValue="dzgUjRXefheb8H4v5pnKkQ==" spinCount="100000" sheet="1" objects="1" scenarios="1"/>
  <mergeCells count="12">
    <mergeCell ref="X4:X5"/>
    <mergeCell ref="R2:S2"/>
    <mergeCell ref="R1:T1"/>
    <mergeCell ref="A3:C4"/>
    <mergeCell ref="A1:C1"/>
    <mergeCell ref="G2:J2"/>
    <mergeCell ref="E1:J1"/>
    <mergeCell ref="K1:Q1"/>
    <mergeCell ref="W1:X1"/>
    <mergeCell ref="W4:W5"/>
    <mergeCell ref="K2:N2"/>
    <mergeCell ref="P2:Q2"/>
  </mergeCells>
  <conditionalFormatting sqref="A6:C152 E6:T152">
    <cfRule type="containsErrors" dxfId="6" priority="10">
      <formula>ISERROR(A6)</formula>
    </cfRule>
  </conditionalFormatting>
  <conditionalFormatting sqref="E6:T152">
    <cfRule type="colorScale" priority="3">
      <colorScale>
        <cfvo type="min"/>
        <cfvo type="percentile" val="50"/>
        <cfvo type="max"/>
        <color rgb="FF63BE7B"/>
        <color theme="2"/>
        <color rgb="FFF8696B"/>
      </colorScale>
    </cfRule>
  </conditionalFormatting>
  <conditionalFormatting sqref="X6:X152">
    <cfRule type="containsErrors" dxfId="5" priority="2">
      <formula>ISERROR(X6)</formula>
    </cfRule>
  </conditionalFormatting>
  <conditionalFormatting sqref="W6:W152">
    <cfRule type="containsErrors" dxfId="4" priority="1">
      <formula>ISERROR(W6)</formula>
    </cfRule>
  </conditionalFormatting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39997558519241921"/>
  </sheetPr>
  <dimension ref="A1:AL152"/>
  <sheetViews>
    <sheetView zoomScale="85" zoomScaleNormal="85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C6" sqref="C6"/>
    </sheetView>
  </sheetViews>
  <sheetFormatPr baseColWidth="10" defaultColWidth="8.83203125" defaultRowHeight="15" x14ac:dyDescent="0.2"/>
  <cols>
    <col min="1" max="1" width="11.6640625" bestFit="1" customWidth="1"/>
    <col min="2" max="2" width="17.83203125" style="31" bestFit="1" customWidth="1"/>
    <col min="3" max="3" width="50.6640625" style="31" customWidth="1"/>
    <col min="4" max="4" width="8.33203125" style="74" customWidth="1"/>
    <col min="5" max="5" width="11.6640625" customWidth="1"/>
    <col min="6" max="6" width="9.5" bestFit="1" customWidth="1"/>
    <col min="7" max="7" width="11" bestFit="1" customWidth="1"/>
    <col min="8" max="8" width="12.6640625" style="232" bestFit="1" customWidth="1"/>
    <col min="9" max="9" width="13.5" style="239" bestFit="1" customWidth="1"/>
    <col min="10" max="10" width="17.83203125" bestFit="1" customWidth="1"/>
    <col min="11" max="11" width="15.33203125" customWidth="1"/>
  </cols>
  <sheetData>
    <row r="1" spans="1:38" s="44" customFormat="1" ht="20" thickBot="1" x14ac:dyDescent="0.3">
      <c r="A1" s="347" t="s">
        <v>19</v>
      </c>
      <c r="B1" s="347"/>
      <c r="C1" s="348"/>
      <c r="D1" s="70"/>
      <c r="E1" s="344" t="s">
        <v>38</v>
      </c>
      <c r="F1" s="345"/>
      <c r="G1" s="346"/>
      <c r="H1" s="351" t="s">
        <v>64</v>
      </c>
      <c r="I1" s="348"/>
      <c r="J1" s="344" t="s">
        <v>40</v>
      </c>
      <c r="K1" s="345"/>
    </row>
    <row r="2" spans="1:38" s="14" customFormat="1" ht="16" thickBot="1" x14ac:dyDescent="0.25">
      <c r="A2" s="17"/>
      <c r="B2" s="101" t="s">
        <v>80</v>
      </c>
      <c r="C2" s="102">
        <f>SUM(E3:K3)</f>
        <v>171701.76663299999</v>
      </c>
      <c r="D2" s="71"/>
      <c r="E2" s="15" t="s">
        <v>22</v>
      </c>
      <c r="F2" s="15" t="s">
        <v>23</v>
      </c>
      <c r="G2" s="43" t="s">
        <v>26</v>
      </c>
      <c r="H2" s="17" t="s">
        <v>33</v>
      </c>
      <c r="I2" s="245" t="s">
        <v>223</v>
      </c>
      <c r="J2" s="195" t="s">
        <v>34</v>
      </c>
      <c r="K2" s="15" t="s">
        <v>35</v>
      </c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</row>
    <row r="3" spans="1:38" s="42" customFormat="1" x14ac:dyDescent="0.2">
      <c r="A3" s="349" t="s">
        <v>66</v>
      </c>
      <c r="B3" s="349"/>
      <c r="C3" s="349"/>
      <c r="D3" s="69" t="s">
        <v>65</v>
      </c>
      <c r="E3" s="41">
        <f t="array" ref="E3">SUM(IFERROR(E6:E152,0))</f>
        <v>32000</v>
      </c>
      <c r="F3" s="41">
        <f t="array" ref="F3">SUM(IFERROR(F6:F152,0))</f>
        <v>1800</v>
      </c>
      <c r="G3" s="41">
        <f t="array" ref="G3">SUM(IFERROR(G6:G152,0))</f>
        <v>45801.370354999992</v>
      </c>
      <c r="H3" s="234">
        <f t="array" ref="H3">SUM(IFERROR(H6:H152,0))</f>
        <v>73855.765500000009</v>
      </c>
      <c r="I3" s="236">
        <f t="array" ref="I3">SUM(IFERROR(I6:I152,0))</f>
        <v>-73120.249830000015</v>
      </c>
      <c r="J3" s="41">
        <f t="array" ref="J3">SUM(IFERROR(J6:J152,0))</f>
        <v>92364.880608000007</v>
      </c>
      <c r="K3" s="41">
        <f t="array" ref="K3">SUM(IFERROR(K6:K152,0))</f>
        <v>-1000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</row>
    <row r="4" spans="1:38" s="16" customFormat="1" x14ac:dyDescent="0.2">
      <c r="A4" s="350"/>
      <c r="B4" s="350"/>
      <c r="C4" s="350"/>
      <c r="D4" s="72"/>
      <c r="E4" s="240" t="s">
        <v>194</v>
      </c>
      <c r="F4" s="241" t="s">
        <v>21</v>
      </c>
      <c r="G4" s="242" t="s">
        <v>14</v>
      </c>
      <c r="H4" s="243" t="s">
        <v>14</v>
      </c>
      <c r="I4" s="244" t="s">
        <v>14</v>
      </c>
      <c r="J4" s="242" t="s">
        <v>14</v>
      </c>
      <c r="K4" s="242" t="s">
        <v>14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8" s="13" customFormat="1" x14ac:dyDescent="0.2">
      <c r="A5" s="33" t="s">
        <v>1</v>
      </c>
      <c r="B5" s="34" t="s">
        <v>2</v>
      </c>
      <c r="C5" s="34" t="s">
        <v>0</v>
      </c>
      <c r="D5" s="73" t="s">
        <v>65</v>
      </c>
      <c r="E5" s="33" t="s">
        <v>24</v>
      </c>
      <c r="F5" s="33" t="s">
        <v>25</v>
      </c>
      <c r="G5" s="33" t="s">
        <v>61</v>
      </c>
      <c r="H5" s="235" t="s">
        <v>62</v>
      </c>
      <c r="I5" s="237" t="s">
        <v>214</v>
      </c>
      <c r="J5" s="33" t="s">
        <v>63</v>
      </c>
      <c r="K5" s="33" t="s">
        <v>82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</row>
    <row r="6" spans="1:38" x14ac:dyDescent="0.2">
      <c r="A6" s="39">
        <f>Inndata!A5</f>
        <v>211</v>
      </c>
      <c r="B6" s="39" t="str">
        <f>Inndata!B5</f>
        <v>Et normalt produkt</v>
      </c>
      <c r="C6" s="39" t="str">
        <f>Inndata!C5</f>
        <v>Et tilfeldig treprodukt</v>
      </c>
      <c r="D6" s="52">
        <f t="array" ref="D6">SUM(IFERROR(E6:K6,0))</f>
        <v>17429.271749999996</v>
      </c>
      <c r="E6" s="36">
        <f>Inndata!D5</f>
        <v>10000</v>
      </c>
      <c r="F6" s="36">
        <f>Inndata!E5</f>
        <v>300</v>
      </c>
      <c r="G6" s="37">
        <f>SUM('Resultater detaljert'!G6:J6)</f>
        <v>9929.75</v>
      </c>
      <c r="H6" s="231">
        <f>SUM('Resultater detaljert'!K6:N6)</f>
        <v>31194.817500000005</v>
      </c>
      <c r="I6" s="238">
        <f>SUM('Resultater detaljert'!P6:Q6)</f>
        <v>-53372.895750000011</v>
      </c>
      <c r="J6" s="37">
        <f>SUM('Resultater detaljert'!R6:S6)</f>
        <v>19377.600000000002</v>
      </c>
      <c r="K6" s="37">
        <f>'Resultater detaljert'!T6</f>
        <v>0</v>
      </c>
    </row>
    <row r="7" spans="1:38" x14ac:dyDescent="0.2">
      <c r="A7" s="39">
        <f>Inndata!A6</f>
        <v>212</v>
      </c>
      <c r="B7" s="39" t="str">
        <f>Inndata!B6</f>
        <v>Et normalt produkt</v>
      </c>
      <c r="C7" s="39" t="str">
        <f>Inndata!C6</f>
        <v>Et tilfeldig fossiltprodukt</v>
      </c>
      <c r="D7" s="52">
        <f t="array" ref="D7">SUM(IFERROR(E7:K7,0))</f>
        <v>90521.608000000007</v>
      </c>
      <c r="E7" s="36">
        <f>Inndata!D6</f>
        <v>3000</v>
      </c>
      <c r="F7" s="36">
        <f>Inndata!E6</f>
        <v>300</v>
      </c>
      <c r="G7" s="37">
        <f>SUM('Resultater detaljert'!G7:J7)</f>
        <v>14569.6</v>
      </c>
      <c r="H7" s="231">
        <f>SUM('Resultater detaljert'!K7:N7)</f>
        <v>41647.848000000005</v>
      </c>
      <c r="I7" s="238">
        <f>SUM('Resultater detaljert'!P7:Q7)</f>
        <v>0</v>
      </c>
      <c r="J7" s="37">
        <f>SUM('Resultater detaljert'!R7:S7)</f>
        <v>31004.160000000003</v>
      </c>
      <c r="K7" s="37">
        <f>'Resultater detaljert'!T7</f>
        <v>0</v>
      </c>
    </row>
    <row r="8" spans="1:38" x14ac:dyDescent="0.2">
      <c r="A8" s="39">
        <f>Inndata!A7</f>
        <v>213</v>
      </c>
      <c r="B8" s="39" t="str">
        <f>Inndata!B7</f>
        <v>Et normalt produkt</v>
      </c>
      <c r="C8" s="39" t="str">
        <f>Inndata!C7</f>
        <v>Et tilfeldig sementprodukt</v>
      </c>
      <c r="D8" s="52">
        <f t="array" ref="D8">SUM(IFERROR(E8:K8,0))</f>
        <v>9730</v>
      </c>
      <c r="E8" s="36">
        <f>Inndata!D7</f>
        <v>10000</v>
      </c>
      <c r="F8" s="36">
        <f>Inndata!E7</f>
        <v>300</v>
      </c>
      <c r="G8" s="37">
        <f>SUM('Resultater detaljert'!G8:J8)</f>
        <v>1030</v>
      </c>
      <c r="H8" s="231">
        <f>SUM('Resultater detaljert'!K8:N8)</f>
        <v>0</v>
      </c>
      <c r="I8" s="238">
        <f>SUM('Resultater detaljert'!P8:Q8)</f>
        <v>-600</v>
      </c>
      <c r="J8" s="37">
        <f>SUM('Resultater detaljert'!R8:S8)</f>
        <v>0</v>
      </c>
      <c r="K8" s="37">
        <f>'Resultater detaljert'!T8</f>
        <v>-1000</v>
      </c>
    </row>
    <row r="9" spans="1:38" x14ac:dyDescent="0.2">
      <c r="A9" s="39">
        <f>Inndata!A8</f>
        <v>214</v>
      </c>
      <c r="B9" s="39" t="str">
        <f>Inndata!B8</f>
        <v>Et normalt produkt</v>
      </c>
      <c r="C9" s="39" t="str">
        <f>Inndata!C8</f>
        <v>Et tilfeldig produkt tilrettelagt for ombruk</v>
      </c>
      <c r="D9" s="52">
        <f t="array" ref="D9">SUM(IFERROR(E9:K9,0))</f>
        <v>30251.755000000005</v>
      </c>
      <c r="E9" s="36">
        <f>Inndata!D8</f>
        <v>3000</v>
      </c>
      <c r="F9" s="36">
        <f>Inndata!E8</f>
        <v>300</v>
      </c>
      <c r="G9" s="37">
        <f>SUM('Resultater detaljert'!G9:J9)</f>
        <v>11899.674999999999</v>
      </c>
      <c r="H9" s="231">
        <f>SUM('Resultater detaljert'!K9:N9)</f>
        <v>0</v>
      </c>
      <c r="I9" s="238">
        <f>SUM('Resultater detaljert'!P9:Q9)</f>
        <v>-10138.800000000001</v>
      </c>
      <c r="J9" s="37">
        <f>SUM('Resultater detaljert'!R9:S9)</f>
        <v>25190.880000000005</v>
      </c>
      <c r="K9" s="37">
        <f>'Resultater detaljert'!T9</f>
        <v>0</v>
      </c>
    </row>
    <row r="10" spans="1:38" x14ac:dyDescent="0.2">
      <c r="A10" s="39">
        <f>Inndata!A9</f>
        <v>215</v>
      </c>
      <c r="B10" s="39" t="str">
        <f>Inndata!B9</f>
        <v>Et normalt produkt</v>
      </c>
      <c r="C10" s="39" t="str">
        <f>Inndata!C9</f>
        <v>Et tilfeldig produkt med tre, fossilt, sement, og ombruk</v>
      </c>
      <c r="D10" s="52">
        <f t="array" ref="D10">SUM(IFERROR(E10:K10,0))</f>
        <v>19126.031883</v>
      </c>
      <c r="E10" s="36">
        <f>Inndata!D9</f>
        <v>3000</v>
      </c>
      <c r="F10" s="36">
        <f>Inndata!E9</f>
        <v>300</v>
      </c>
      <c r="G10" s="37">
        <f>SUM('Resultater detaljert'!G10:J10)</f>
        <v>8042.3453549999995</v>
      </c>
      <c r="H10" s="231">
        <f>SUM('Resultater detaljert'!K10:N10)</f>
        <v>0</v>
      </c>
      <c r="I10" s="238">
        <f>SUM('Resultater detaljert'!P10:Q10)</f>
        <v>-9008.5540799999999</v>
      </c>
      <c r="J10" s="37">
        <f>SUM('Resultater detaljert'!R10:S10)</f>
        <v>16792.240608</v>
      </c>
      <c r="K10" s="37">
        <f>'Resultater detaljert'!T10</f>
        <v>0</v>
      </c>
    </row>
    <row r="11" spans="1:38" x14ac:dyDescent="0.2">
      <c r="A11" s="39">
        <f>Inndata!A10</f>
        <v>490</v>
      </c>
      <c r="B11" s="39" t="str">
        <f>Inndata!B10</f>
        <v>Energiproduksjon</v>
      </c>
      <c r="C11" s="39" t="str">
        <f>Inndata!C10</f>
        <v>Solcellepanel</v>
      </c>
      <c r="D11" s="52">
        <f t="array" ref="D11">SUM(IFERROR(E11:K11,0))</f>
        <v>4643.1000000000004</v>
      </c>
      <c r="E11" s="36">
        <f>Inndata!D10</f>
        <v>3000</v>
      </c>
      <c r="F11" s="36">
        <f>Inndata!E10</f>
        <v>300</v>
      </c>
      <c r="G11" s="37">
        <f>SUM('Resultater detaljert'!G11:J11)</f>
        <v>330</v>
      </c>
      <c r="H11" s="231">
        <f>SUM('Resultater detaljert'!K11:N11)</f>
        <v>1013.1000000000001</v>
      </c>
      <c r="I11" s="238">
        <f>SUM('Resultater detaljert'!P11:Q11)</f>
        <v>0</v>
      </c>
      <c r="J11" s="37">
        <f>SUM('Resultater detaljert'!R11:S11)</f>
        <v>0</v>
      </c>
      <c r="K11" s="37">
        <f>'Resultater detaljert'!T11</f>
        <v>0</v>
      </c>
    </row>
    <row r="12" spans="1:38" x14ac:dyDescent="0.2">
      <c r="A12" s="39">
        <f>Inndata!A11</f>
        <v>0</v>
      </c>
      <c r="B12" s="39">
        <f>Inndata!B11</f>
        <v>0</v>
      </c>
      <c r="C12" s="39">
        <f>Inndata!C11</f>
        <v>0</v>
      </c>
      <c r="D12" s="52">
        <f t="array" ref="D12">SUM(IFERROR(E12:K12,0))</f>
        <v>0</v>
      </c>
      <c r="E12" s="36">
        <f>Inndata!D11</f>
        <v>0</v>
      </c>
      <c r="F12" s="36">
        <f>Inndata!E11</f>
        <v>0</v>
      </c>
      <c r="G12" s="37">
        <f>SUM('Resultater detaljert'!G12:J12)</f>
        <v>0</v>
      </c>
      <c r="H12" s="231" t="e">
        <f>SUM('Resultater detaljert'!K12:N12)</f>
        <v>#VALUE!</v>
      </c>
      <c r="I12" s="238" t="e">
        <f>SUM('Resultater detaljert'!P12:Q12)</f>
        <v>#VALUE!</v>
      </c>
      <c r="J12" s="37">
        <f>SUM('Resultater detaljert'!R12:S12)</f>
        <v>0</v>
      </c>
      <c r="K12" s="37">
        <f>'Resultater detaljert'!T12</f>
        <v>0</v>
      </c>
    </row>
    <row r="13" spans="1:38" x14ac:dyDescent="0.2">
      <c r="A13" s="39">
        <f>Inndata!A12</f>
        <v>0</v>
      </c>
      <c r="B13" s="39">
        <f>Inndata!B12</f>
        <v>0</v>
      </c>
      <c r="C13" s="39">
        <f>Inndata!C12</f>
        <v>0</v>
      </c>
      <c r="D13" s="52">
        <f t="array" ref="D13">SUM(IFERROR(E13:K13,0))</f>
        <v>0</v>
      </c>
      <c r="E13" s="36">
        <f>Inndata!D12</f>
        <v>0</v>
      </c>
      <c r="F13" s="36">
        <f>Inndata!E12</f>
        <v>0</v>
      </c>
      <c r="G13" s="37">
        <f>SUM('Resultater detaljert'!G13:J13)</f>
        <v>0</v>
      </c>
      <c r="H13" s="231" t="e">
        <f>SUM('Resultater detaljert'!K13:N13)</f>
        <v>#VALUE!</v>
      </c>
      <c r="I13" s="238" t="e">
        <f>SUM('Resultater detaljert'!P13:Q13)</f>
        <v>#VALUE!</v>
      </c>
      <c r="J13" s="37">
        <f>SUM('Resultater detaljert'!R13:S13)</f>
        <v>0</v>
      </c>
      <c r="K13" s="37">
        <f>'Resultater detaljert'!T13</f>
        <v>0</v>
      </c>
    </row>
    <row r="14" spans="1:38" x14ac:dyDescent="0.2">
      <c r="A14" s="39">
        <f>Inndata!A13</f>
        <v>0</v>
      </c>
      <c r="B14" s="39">
        <f>Inndata!B13</f>
        <v>0</v>
      </c>
      <c r="C14" s="39">
        <f>Inndata!C13</f>
        <v>0</v>
      </c>
      <c r="D14" s="52">
        <f t="array" ref="D14">SUM(IFERROR(E14:K14,0))</f>
        <v>0</v>
      </c>
      <c r="E14" s="36">
        <f>Inndata!D13</f>
        <v>0</v>
      </c>
      <c r="F14" s="36">
        <f>Inndata!E13</f>
        <v>0</v>
      </c>
      <c r="G14" s="37">
        <f>SUM('Resultater detaljert'!G14:J14)</f>
        <v>0</v>
      </c>
      <c r="H14" s="231" t="e">
        <f>SUM('Resultater detaljert'!K14:N14)</f>
        <v>#VALUE!</v>
      </c>
      <c r="I14" s="238" t="e">
        <f>SUM('Resultater detaljert'!P14:Q14)</f>
        <v>#VALUE!</v>
      </c>
      <c r="J14" s="37">
        <f>SUM('Resultater detaljert'!R14:S14)</f>
        <v>0</v>
      </c>
      <c r="K14" s="37">
        <f>'Resultater detaljert'!T14</f>
        <v>0</v>
      </c>
    </row>
    <row r="15" spans="1:38" x14ac:dyDescent="0.2">
      <c r="A15" s="39">
        <f>Inndata!A14</f>
        <v>0</v>
      </c>
      <c r="B15" s="39">
        <f>Inndata!B14</f>
        <v>0</v>
      </c>
      <c r="C15" s="39">
        <f>Inndata!C14</f>
        <v>0</v>
      </c>
      <c r="D15" s="52">
        <f t="array" ref="D15">SUM(IFERROR(E15:K15,0))</f>
        <v>0</v>
      </c>
      <c r="E15" s="36">
        <f>Inndata!D14</f>
        <v>0</v>
      </c>
      <c r="F15" s="36">
        <f>Inndata!E14</f>
        <v>0</v>
      </c>
      <c r="G15" s="37">
        <f>SUM('Resultater detaljert'!G15:J15)</f>
        <v>0</v>
      </c>
      <c r="H15" s="231" t="e">
        <f>SUM('Resultater detaljert'!K15:N15)</f>
        <v>#VALUE!</v>
      </c>
      <c r="I15" s="238" t="e">
        <f>SUM('Resultater detaljert'!P15:Q15)</f>
        <v>#VALUE!</v>
      </c>
      <c r="J15" s="37">
        <f>SUM('Resultater detaljert'!R15:S15)</f>
        <v>0</v>
      </c>
      <c r="K15" s="37">
        <f>'Resultater detaljert'!T15</f>
        <v>0</v>
      </c>
    </row>
    <row r="16" spans="1:38" x14ac:dyDescent="0.2">
      <c r="A16" s="39">
        <f>Inndata!A15</f>
        <v>0</v>
      </c>
      <c r="B16" s="39">
        <f>Inndata!B15</f>
        <v>0</v>
      </c>
      <c r="C16" s="39">
        <f>Inndata!C15</f>
        <v>0</v>
      </c>
      <c r="D16" s="52">
        <f t="array" ref="D16">SUM(IFERROR(E16:K16,0))</f>
        <v>0</v>
      </c>
      <c r="E16" s="36">
        <f>Inndata!D15</f>
        <v>0</v>
      </c>
      <c r="F16" s="36">
        <f>Inndata!E15</f>
        <v>0</v>
      </c>
      <c r="G16" s="37">
        <f>SUM('Resultater detaljert'!G16:J16)</f>
        <v>0</v>
      </c>
      <c r="H16" s="231" t="e">
        <f>SUM('Resultater detaljert'!K16:N16)</f>
        <v>#VALUE!</v>
      </c>
      <c r="I16" s="238" t="e">
        <f>SUM('Resultater detaljert'!P16:Q16)</f>
        <v>#VALUE!</v>
      </c>
      <c r="J16" s="37">
        <f>SUM('Resultater detaljert'!R16:S16)</f>
        <v>0</v>
      </c>
      <c r="K16" s="37">
        <f>'Resultater detaljert'!T16</f>
        <v>0</v>
      </c>
    </row>
    <row r="17" spans="1:11" x14ac:dyDescent="0.2">
      <c r="A17" s="39">
        <f>Inndata!A16</f>
        <v>0</v>
      </c>
      <c r="B17" s="39">
        <f>Inndata!B16</f>
        <v>0</v>
      </c>
      <c r="C17" s="39">
        <f>Inndata!C16</f>
        <v>0</v>
      </c>
      <c r="D17" s="52">
        <f t="array" ref="D17">SUM(IFERROR(E17:K17,0))</f>
        <v>0</v>
      </c>
      <c r="E17" s="36">
        <f>Inndata!D16</f>
        <v>0</v>
      </c>
      <c r="F17" s="36">
        <f>Inndata!E16</f>
        <v>0</v>
      </c>
      <c r="G17" s="37">
        <f>SUM('Resultater detaljert'!G17:J17)</f>
        <v>0</v>
      </c>
      <c r="H17" s="231" t="e">
        <f>SUM('Resultater detaljert'!K17:N17)</f>
        <v>#VALUE!</v>
      </c>
      <c r="I17" s="238" t="e">
        <f>SUM('Resultater detaljert'!P17:Q17)</f>
        <v>#VALUE!</v>
      </c>
      <c r="J17" s="37">
        <f>SUM('Resultater detaljert'!R17:S17)</f>
        <v>0</v>
      </c>
      <c r="K17" s="37">
        <f>'Resultater detaljert'!T17</f>
        <v>0</v>
      </c>
    </row>
    <row r="18" spans="1:11" x14ac:dyDescent="0.2">
      <c r="A18" s="39">
        <f>Inndata!A17</f>
        <v>0</v>
      </c>
      <c r="B18" s="39">
        <f>Inndata!B17</f>
        <v>0</v>
      </c>
      <c r="C18" s="39">
        <f>Inndata!C17</f>
        <v>0</v>
      </c>
      <c r="D18" s="52">
        <f t="array" ref="D18">SUM(IFERROR(E18:K18,0))</f>
        <v>0</v>
      </c>
      <c r="E18" s="36">
        <f>Inndata!D17</f>
        <v>0</v>
      </c>
      <c r="F18" s="36">
        <f>Inndata!E17</f>
        <v>0</v>
      </c>
      <c r="G18" s="37">
        <f>SUM('Resultater detaljert'!G18:J18)</f>
        <v>0</v>
      </c>
      <c r="H18" s="231" t="e">
        <f>SUM('Resultater detaljert'!K18:N18)</f>
        <v>#VALUE!</v>
      </c>
      <c r="I18" s="238" t="e">
        <f>SUM('Resultater detaljert'!P18:Q18)</f>
        <v>#VALUE!</v>
      </c>
      <c r="J18" s="37">
        <f>SUM('Resultater detaljert'!R18:S18)</f>
        <v>0</v>
      </c>
      <c r="K18" s="37">
        <f>'Resultater detaljert'!T18</f>
        <v>0</v>
      </c>
    </row>
    <row r="19" spans="1:11" x14ac:dyDescent="0.2">
      <c r="A19" s="39">
        <f>Inndata!A18</f>
        <v>0</v>
      </c>
      <c r="B19" s="39">
        <f>Inndata!B18</f>
        <v>0</v>
      </c>
      <c r="C19" s="39">
        <f>Inndata!C18</f>
        <v>0</v>
      </c>
      <c r="D19" s="52">
        <f t="array" ref="D19">SUM(IFERROR(E19:K19,0))</f>
        <v>0</v>
      </c>
      <c r="E19" s="36">
        <f>Inndata!D18</f>
        <v>0</v>
      </c>
      <c r="F19" s="36">
        <f>Inndata!E18</f>
        <v>0</v>
      </c>
      <c r="G19" s="37">
        <f>SUM('Resultater detaljert'!G19:J19)</f>
        <v>0</v>
      </c>
      <c r="H19" s="231" t="e">
        <f>SUM('Resultater detaljert'!K19:N19)</f>
        <v>#VALUE!</v>
      </c>
      <c r="I19" s="238" t="e">
        <f>SUM('Resultater detaljert'!P19:Q19)</f>
        <v>#VALUE!</v>
      </c>
      <c r="J19" s="37">
        <f>SUM('Resultater detaljert'!R19:S19)</f>
        <v>0</v>
      </c>
      <c r="K19" s="37">
        <f>'Resultater detaljert'!T19</f>
        <v>0</v>
      </c>
    </row>
    <row r="20" spans="1:11" x14ac:dyDescent="0.2">
      <c r="A20" s="39">
        <f>Inndata!A19</f>
        <v>0</v>
      </c>
      <c r="B20" s="39">
        <f>Inndata!B19</f>
        <v>0</v>
      </c>
      <c r="C20" s="39">
        <f>Inndata!C19</f>
        <v>0</v>
      </c>
      <c r="D20" s="52">
        <f t="array" ref="D20">SUM(IFERROR(E20:K20,0))</f>
        <v>0</v>
      </c>
      <c r="E20" s="36">
        <f>Inndata!D19</f>
        <v>0</v>
      </c>
      <c r="F20" s="36">
        <f>Inndata!E19</f>
        <v>0</v>
      </c>
      <c r="G20" s="37">
        <f>SUM('Resultater detaljert'!G20:J20)</f>
        <v>0</v>
      </c>
      <c r="H20" s="231" t="e">
        <f>SUM('Resultater detaljert'!K20:N20)</f>
        <v>#VALUE!</v>
      </c>
      <c r="I20" s="238" t="e">
        <f>SUM('Resultater detaljert'!P20:Q20)</f>
        <v>#VALUE!</v>
      </c>
      <c r="J20" s="37">
        <f>SUM('Resultater detaljert'!R20:S20)</f>
        <v>0</v>
      </c>
      <c r="K20" s="37">
        <f>'Resultater detaljert'!T20</f>
        <v>0</v>
      </c>
    </row>
    <row r="21" spans="1:11" x14ac:dyDescent="0.2">
      <c r="A21" s="39">
        <f>Inndata!A20</f>
        <v>0</v>
      </c>
      <c r="B21" s="39">
        <f>Inndata!B20</f>
        <v>0</v>
      </c>
      <c r="C21" s="39">
        <f>Inndata!C20</f>
        <v>0</v>
      </c>
      <c r="D21" s="52">
        <f t="array" ref="D21">SUM(IFERROR(E21:K21,0))</f>
        <v>0</v>
      </c>
      <c r="E21" s="36">
        <f>Inndata!D20</f>
        <v>0</v>
      </c>
      <c r="F21" s="36">
        <f>Inndata!E20</f>
        <v>0</v>
      </c>
      <c r="G21" s="37">
        <f>SUM('Resultater detaljert'!G21:J21)</f>
        <v>0</v>
      </c>
      <c r="H21" s="231" t="e">
        <f>SUM('Resultater detaljert'!K21:N21)</f>
        <v>#VALUE!</v>
      </c>
      <c r="I21" s="238" t="e">
        <f>SUM('Resultater detaljert'!P21:Q21)</f>
        <v>#VALUE!</v>
      </c>
      <c r="J21" s="37">
        <f>SUM('Resultater detaljert'!R21:S21)</f>
        <v>0</v>
      </c>
      <c r="K21" s="37">
        <f>'Resultater detaljert'!T21</f>
        <v>0</v>
      </c>
    </row>
    <row r="22" spans="1:11" x14ac:dyDescent="0.2">
      <c r="A22" s="39">
        <f>Inndata!A21</f>
        <v>0</v>
      </c>
      <c r="B22" s="39">
        <f>Inndata!B21</f>
        <v>0</v>
      </c>
      <c r="C22" s="39">
        <f>Inndata!C21</f>
        <v>0</v>
      </c>
      <c r="D22" s="52">
        <f t="array" ref="D22">SUM(IFERROR(E22:K22,0))</f>
        <v>0</v>
      </c>
      <c r="E22" s="36">
        <f>Inndata!D21</f>
        <v>0</v>
      </c>
      <c r="F22" s="36">
        <f>Inndata!E21</f>
        <v>0</v>
      </c>
      <c r="G22" s="37">
        <f>SUM('Resultater detaljert'!G22:J22)</f>
        <v>0</v>
      </c>
      <c r="H22" s="231" t="e">
        <f>SUM('Resultater detaljert'!K22:N22)</f>
        <v>#VALUE!</v>
      </c>
      <c r="I22" s="238" t="e">
        <f>SUM('Resultater detaljert'!P22:Q22)</f>
        <v>#VALUE!</v>
      </c>
      <c r="J22" s="37">
        <f>SUM('Resultater detaljert'!R22:S22)</f>
        <v>0</v>
      </c>
      <c r="K22" s="37">
        <f>'Resultater detaljert'!T22</f>
        <v>0</v>
      </c>
    </row>
    <row r="23" spans="1:11" x14ac:dyDescent="0.2">
      <c r="A23" s="39">
        <f>Inndata!A22</f>
        <v>0</v>
      </c>
      <c r="B23" s="39">
        <f>Inndata!B22</f>
        <v>0</v>
      </c>
      <c r="C23" s="39">
        <f>Inndata!C22</f>
        <v>0</v>
      </c>
      <c r="D23" s="52">
        <f t="array" ref="D23">SUM(IFERROR(E23:K23,0))</f>
        <v>0</v>
      </c>
      <c r="E23" s="36">
        <f>Inndata!D22</f>
        <v>0</v>
      </c>
      <c r="F23" s="36">
        <f>Inndata!E22</f>
        <v>0</v>
      </c>
      <c r="G23" s="37">
        <f>SUM('Resultater detaljert'!G23:J23)</f>
        <v>0</v>
      </c>
      <c r="H23" s="231" t="e">
        <f>SUM('Resultater detaljert'!K23:N23)</f>
        <v>#VALUE!</v>
      </c>
      <c r="I23" s="238" t="e">
        <f>SUM('Resultater detaljert'!P23:Q23)</f>
        <v>#VALUE!</v>
      </c>
      <c r="J23" s="37">
        <f>SUM('Resultater detaljert'!R23:S23)</f>
        <v>0</v>
      </c>
      <c r="K23" s="37">
        <f>'Resultater detaljert'!T23</f>
        <v>0</v>
      </c>
    </row>
    <row r="24" spans="1:11" x14ac:dyDescent="0.2">
      <c r="A24" s="39">
        <f>Inndata!A23</f>
        <v>0</v>
      </c>
      <c r="B24" s="39">
        <f>Inndata!B23</f>
        <v>0</v>
      </c>
      <c r="C24" s="39">
        <f>Inndata!C23</f>
        <v>0</v>
      </c>
      <c r="D24" s="52">
        <f t="array" ref="D24">SUM(IFERROR(E24:K24,0))</f>
        <v>0</v>
      </c>
      <c r="E24" s="36">
        <f>Inndata!D23</f>
        <v>0</v>
      </c>
      <c r="F24" s="36">
        <f>Inndata!E23</f>
        <v>0</v>
      </c>
      <c r="G24" s="37">
        <f>SUM('Resultater detaljert'!G24:J24)</f>
        <v>0</v>
      </c>
      <c r="H24" s="231" t="e">
        <f>SUM('Resultater detaljert'!K24:N24)</f>
        <v>#VALUE!</v>
      </c>
      <c r="I24" s="238" t="e">
        <f>SUM('Resultater detaljert'!P24:Q24)</f>
        <v>#VALUE!</v>
      </c>
      <c r="J24" s="37">
        <f>SUM('Resultater detaljert'!R24:S24)</f>
        <v>0</v>
      </c>
      <c r="K24" s="37">
        <f>'Resultater detaljert'!T24</f>
        <v>0</v>
      </c>
    </row>
    <row r="25" spans="1:11" x14ac:dyDescent="0.2">
      <c r="A25" s="39">
        <f>Inndata!A24</f>
        <v>0</v>
      </c>
      <c r="B25" s="39">
        <f>Inndata!B24</f>
        <v>0</v>
      </c>
      <c r="C25" s="39">
        <f>Inndata!C24</f>
        <v>0</v>
      </c>
      <c r="D25" s="52">
        <f t="array" ref="D25">SUM(IFERROR(E25:K25,0))</f>
        <v>0</v>
      </c>
      <c r="E25" s="36">
        <f>Inndata!D24</f>
        <v>0</v>
      </c>
      <c r="F25" s="36">
        <f>Inndata!E24</f>
        <v>0</v>
      </c>
      <c r="G25" s="37">
        <f>SUM('Resultater detaljert'!G25:J25)</f>
        <v>0</v>
      </c>
      <c r="H25" s="231" t="e">
        <f>SUM('Resultater detaljert'!K25:N25)</f>
        <v>#VALUE!</v>
      </c>
      <c r="I25" s="238" t="e">
        <f>SUM('Resultater detaljert'!P25:Q25)</f>
        <v>#VALUE!</v>
      </c>
      <c r="J25" s="37">
        <f>SUM('Resultater detaljert'!R25:S25)</f>
        <v>0</v>
      </c>
      <c r="K25" s="37">
        <f>'Resultater detaljert'!T25</f>
        <v>0</v>
      </c>
    </row>
    <row r="26" spans="1:11" x14ac:dyDescent="0.2">
      <c r="A26" s="39">
        <f>Inndata!A25</f>
        <v>0</v>
      </c>
      <c r="B26" s="39">
        <f>Inndata!B25</f>
        <v>0</v>
      </c>
      <c r="C26" s="39">
        <f>Inndata!C25</f>
        <v>0</v>
      </c>
      <c r="D26" s="52">
        <f t="array" ref="D26">SUM(IFERROR(E26:K26,0))</f>
        <v>0</v>
      </c>
      <c r="E26" s="36">
        <f>Inndata!D25</f>
        <v>0</v>
      </c>
      <c r="F26" s="36">
        <f>Inndata!E25</f>
        <v>0</v>
      </c>
      <c r="G26" s="37">
        <f>SUM('Resultater detaljert'!G26:J26)</f>
        <v>0</v>
      </c>
      <c r="H26" s="231" t="e">
        <f>SUM('Resultater detaljert'!K26:N26)</f>
        <v>#VALUE!</v>
      </c>
      <c r="I26" s="238" t="e">
        <f>SUM('Resultater detaljert'!P26:Q26)</f>
        <v>#VALUE!</v>
      </c>
      <c r="J26" s="37">
        <f>SUM('Resultater detaljert'!R26:S26)</f>
        <v>0</v>
      </c>
      <c r="K26" s="37">
        <f>'Resultater detaljert'!T26</f>
        <v>0</v>
      </c>
    </row>
    <row r="27" spans="1:11" x14ac:dyDescent="0.2">
      <c r="A27" s="39">
        <f>Inndata!A26</f>
        <v>0</v>
      </c>
      <c r="B27" s="39">
        <f>Inndata!B26</f>
        <v>0</v>
      </c>
      <c r="C27" s="39">
        <f>Inndata!C26</f>
        <v>0</v>
      </c>
      <c r="D27" s="52">
        <f t="array" ref="D27">SUM(IFERROR(E27:K27,0))</f>
        <v>0</v>
      </c>
      <c r="E27" s="36">
        <f>Inndata!D26</f>
        <v>0</v>
      </c>
      <c r="F27" s="36">
        <f>Inndata!E26</f>
        <v>0</v>
      </c>
      <c r="G27" s="37">
        <f>SUM('Resultater detaljert'!G27:J27)</f>
        <v>0</v>
      </c>
      <c r="H27" s="231" t="e">
        <f>SUM('Resultater detaljert'!K27:N27)</f>
        <v>#VALUE!</v>
      </c>
      <c r="I27" s="238" t="e">
        <f>SUM('Resultater detaljert'!P27:Q27)</f>
        <v>#VALUE!</v>
      </c>
      <c r="J27" s="37">
        <f>SUM('Resultater detaljert'!R27:S27)</f>
        <v>0</v>
      </c>
      <c r="K27" s="37">
        <f>'Resultater detaljert'!T27</f>
        <v>0</v>
      </c>
    </row>
    <row r="28" spans="1:11" x14ac:dyDescent="0.2">
      <c r="A28" s="39">
        <f>Inndata!A27</f>
        <v>0</v>
      </c>
      <c r="B28" s="39">
        <f>Inndata!B27</f>
        <v>0</v>
      </c>
      <c r="C28" s="39">
        <f>Inndata!C27</f>
        <v>0</v>
      </c>
      <c r="D28" s="52">
        <f t="array" ref="D28">SUM(IFERROR(E28:K28,0))</f>
        <v>0</v>
      </c>
      <c r="E28" s="36">
        <f>Inndata!D27</f>
        <v>0</v>
      </c>
      <c r="F28" s="36">
        <f>Inndata!E27</f>
        <v>0</v>
      </c>
      <c r="G28" s="37">
        <f>SUM('Resultater detaljert'!G28:J28)</f>
        <v>0</v>
      </c>
      <c r="H28" s="231" t="e">
        <f>SUM('Resultater detaljert'!K28:N28)</f>
        <v>#VALUE!</v>
      </c>
      <c r="I28" s="238" t="e">
        <f>SUM('Resultater detaljert'!P28:Q28)</f>
        <v>#VALUE!</v>
      </c>
      <c r="J28" s="37">
        <f>SUM('Resultater detaljert'!R28:S28)</f>
        <v>0</v>
      </c>
      <c r="K28" s="37">
        <f>'Resultater detaljert'!T28</f>
        <v>0</v>
      </c>
    </row>
    <row r="29" spans="1:11" x14ac:dyDescent="0.2">
      <c r="A29" s="39">
        <f>Inndata!A28</f>
        <v>0</v>
      </c>
      <c r="B29" s="39">
        <f>Inndata!B28</f>
        <v>0</v>
      </c>
      <c r="C29" s="39">
        <f>Inndata!C28</f>
        <v>0</v>
      </c>
      <c r="D29" s="52">
        <f t="array" ref="D29">SUM(IFERROR(E29:K29,0))</f>
        <v>0</v>
      </c>
      <c r="E29" s="36">
        <f>Inndata!D28</f>
        <v>0</v>
      </c>
      <c r="F29" s="36">
        <f>Inndata!E28</f>
        <v>0</v>
      </c>
      <c r="G29" s="37">
        <f>SUM('Resultater detaljert'!G29:J29)</f>
        <v>0</v>
      </c>
      <c r="H29" s="231" t="e">
        <f>SUM('Resultater detaljert'!K29:N29)</f>
        <v>#VALUE!</v>
      </c>
      <c r="I29" s="238" t="e">
        <f>SUM('Resultater detaljert'!P29:Q29)</f>
        <v>#VALUE!</v>
      </c>
      <c r="J29" s="37">
        <f>SUM('Resultater detaljert'!R29:S29)</f>
        <v>0</v>
      </c>
      <c r="K29" s="37">
        <f>'Resultater detaljert'!T29</f>
        <v>0</v>
      </c>
    </row>
    <row r="30" spans="1:11" x14ac:dyDescent="0.2">
      <c r="A30" s="39">
        <f>Inndata!A29</f>
        <v>0</v>
      </c>
      <c r="B30" s="39">
        <f>Inndata!B29</f>
        <v>0</v>
      </c>
      <c r="C30" s="39">
        <f>Inndata!C29</f>
        <v>0</v>
      </c>
      <c r="D30" s="52">
        <f t="array" ref="D30">SUM(IFERROR(E30:K30,0))</f>
        <v>0</v>
      </c>
      <c r="E30" s="36">
        <f>Inndata!D29</f>
        <v>0</v>
      </c>
      <c r="F30" s="36">
        <f>Inndata!E29</f>
        <v>0</v>
      </c>
      <c r="G30" s="37">
        <f>SUM('Resultater detaljert'!G30:J30)</f>
        <v>0</v>
      </c>
      <c r="H30" s="231" t="e">
        <f>SUM('Resultater detaljert'!K30:N30)</f>
        <v>#VALUE!</v>
      </c>
      <c r="I30" s="238" t="e">
        <f>SUM('Resultater detaljert'!P30:Q30)</f>
        <v>#VALUE!</v>
      </c>
      <c r="J30" s="37">
        <f>SUM('Resultater detaljert'!R30:S30)</f>
        <v>0</v>
      </c>
      <c r="K30" s="37">
        <f>'Resultater detaljert'!T30</f>
        <v>0</v>
      </c>
    </row>
    <row r="31" spans="1:11" x14ac:dyDescent="0.2">
      <c r="A31" s="39">
        <f>Inndata!A30</f>
        <v>0</v>
      </c>
      <c r="B31" s="39">
        <f>Inndata!B30</f>
        <v>0</v>
      </c>
      <c r="C31" s="39">
        <f>Inndata!C30</f>
        <v>0</v>
      </c>
      <c r="D31" s="52">
        <f t="array" ref="D31">SUM(IFERROR(E31:K31,0))</f>
        <v>0</v>
      </c>
      <c r="E31" s="36">
        <f>Inndata!D30</f>
        <v>0</v>
      </c>
      <c r="F31" s="36">
        <f>Inndata!E30</f>
        <v>0</v>
      </c>
      <c r="G31" s="37">
        <f>SUM('Resultater detaljert'!G31:J31)</f>
        <v>0</v>
      </c>
      <c r="H31" s="231" t="e">
        <f>SUM('Resultater detaljert'!K31:N31)</f>
        <v>#VALUE!</v>
      </c>
      <c r="I31" s="238" t="e">
        <f>SUM('Resultater detaljert'!P31:Q31)</f>
        <v>#VALUE!</v>
      </c>
      <c r="J31" s="37">
        <f>SUM('Resultater detaljert'!R31:S31)</f>
        <v>0</v>
      </c>
      <c r="K31" s="37">
        <f>'Resultater detaljert'!T31</f>
        <v>0</v>
      </c>
    </row>
    <row r="32" spans="1:11" x14ac:dyDescent="0.2">
      <c r="A32" s="39">
        <f>Inndata!A31</f>
        <v>0</v>
      </c>
      <c r="B32" s="39">
        <f>Inndata!B31</f>
        <v>0</v>
      </c>
      <c r="C32" s="39">
        <f>Inndata!C31</f>
        <v>0</v>
      </c>
      <c r="D32" s="52">
        <f t="array" ref="D32">SUM(IFERROR(E32:K32,0))</f>
        <v>0</v>
      </c>
      <c r="E32" s="36">
        <f>Inndata!D31</f>
        <v>0</v>
      </c>
      <c r="F32" s="36">
        <f>Inndata!E31</f>
        <v>0</v>
      </c>
      <c r="G32" s="37">
        <f>SUM('Resultater detaljert'!G32:J32)</f>
        <v>0</v>
      </c>
      <c r="H32" s="231" t="e">
        <f>SUM('Resultater detaljert'!K32:N32)</f>
        <v>#VALUE!</v>
      </c>
      <c r="I32" s="238" t="e">
        <f>SUM('Resultater detaljert'!P32:Q32)</f>
        <v>#VALUE!</v>
      </c>
      <c r="J32" s="37">
        <f>SUM('Resultater detaljert'!R32:S32)</f>
        <v>0</v>
      </c>
      <c r="K32" s="37">
        <f>'Resultater detaljert'!T32</f>
        <v>0</v>
      </c>
    </row>
    <row r="33" spans="1:11" x14ac:dyDescent="0.2">
      <c r="A33" s="39">
        <f>Inndata!A32</f>
        <v>0</v>
      </c>
      <c r="B33" s="39">
        <f>Inndata!B32</f>
        <v>0</v>
      </c>
      <c r="C33" s="39">
        <f>Inndata!C32</f>
        <v>0</v>
      </c>
      <c r="D33" s="52">
        <f t="array" ref="D33">SUM(IFERROR(E33:K33,0))</f>
        <v>0</v>
      </c>
      <c r="E33" s="36">
        <f>Inndata!D32</f>
        <v>0</v>
      </c>
      <c r="F33" s="36">
        <f>Inndata!E32</f>
        <v>0</v>
      </c>
      <c r="G33" s="37">
        <f>SUM('Resultater detaljert'!G33:J33)</f>
        <v>0</v>
      </c>
      <c r="H33" s="231" t="e">
        <f>SUM('Resultater detaljert'!K33:N33)</f>
        <v>#VALUE!</v>
      </c>
      <c r="I33" s="238" t="e">
        <f>SUM('Resultater detaljert'!P33:Q33)</f>
        <v>#VALUE!</v>
      </c>
      <c r="J33" s="37">
        <f>SUM('Resultater detaljert'!R33:S33)</f>
        <v>0</v>
      </c>
      <c r="K33" s="37">
        <f>'Resultater detaljert'!T33</f>
        <v>0</v>
      </c>
    </row>
    <row r="34" spans="1:11" x14ac:dyDescent="0.2">
      <c r="A34" s="39">
        <f>Inndata!A33</f>
        <v>0</v>
      </c>
      <c r="B34" s="39">
        <f>Inndata!B33</f>
        <v>0</v>
      </c>
      <c r="C34" s="39">
        <f>Inndata!C33</f>
        <v>0</v>
      </c>
      <c r="D34" s="52">
        <f t="array" ref="D34">SUM(IFERROR(E34:K34,0))</f>
        <v>0</v>
      </c>
      <c r="E34" s="36">
        <f>Inndata!D33</f>
        <v>0</v>
      </c>
      <c r="F34" s="36">
        <f>Inndata!E33</f>
        <v>0</v>
      </c>
      <c r="G34" s="37">
        <f>SUM('Resultater detaljert'!G34:J34)</f>
        <v>0</v>
      </c>
      <c r="H34" s="231" t="e">
        <f>SUM('Resultater detaljert'!K34:N34)</f>
        <v>#VALUE!</v>
      </c>
      <c r="I34" s="238" t="e">
        <f>SUM('Resultater detaljert'!P34:Q34)</f>
        <v>#VALUE!</v>
      </c>
      <c r="J34" s="37">
        <f>SUM('Resultater detaljert'!R34:S34)</f>
        <v>0</v>
      </c>
      <c r="K34" s="37">
        <f>'Resultater detaljert'!T34</f>
        <v>0</v>
      </c>
    </row>
    <row r="35" spans="1:11" x14ac:dyDescent="0.2">
      <c r="A35" s="39">
        <f>Inndata!A34</f>
        <v>0</v>
      </c>
      <c r="B35" s="39">
        <f>Inndata!B34</f>
        <v>0</v>
      </c>
      <c r="C35" s="39">
        <f>Inndata!C34</f>
        <v>0</v>
      </c>
      <c r="D35" s="52">
        <f t="array" ref="D35">SUM(IFERROR(E35:K35,0))</f>
        <v>0</v>
      </c>
      <c r="E35" s="36">
        <f>Inndata!D34</f>
        <v>0</v>
      </c>
      <c r="F35" s="36">
        <f>Inndata!E34</f>
        <v>0</v>
      </c>
      <c r="G35" s="37">
        <f>SUM('Resultater detaljert'!G35:J35)</f>
        <v>0</v>
      </c>
      <c r="H35" s="231" t="e">
        <f>SUM('Resultater detaljert'!K35:N35)</f>
        <v>#VALUE!</v>
      </c>
      <c r="I35" s="238" t="e">
        <f>SUM('Resultater detaljert'!P35:Q35)</f>
        <v>#VALUE!</v>
      </c>
      <c r="J35" s="37">
        <f>SUM('Resultater detaljert'!R35:S35)</f>
        <v>0</v>
      </c>
      <c r="K35" s="37">
        <f>'Resultater detaljert'!T35</f>
        <v>0</v>
      </c>
    </row>
    <row r="36" spans="1:11" x14ac:dyDescent="0.2">
      <c r="A36" s="39">
        <f>Inndata!A35</f>
        <v>0</v>
      </c>
      <c r="B36" s="39">
        <f>Inndata!B35</f>
        <v>0</v>
      </c>
      <c r="C36" s="39">
        <f>Inndata!C35</f>
        <v>0</v>
      </c>
      <c r="D36" s="52">
        <f t="array" ref="D36">SUM(IFERROR(E36:K36,0))</f>
        <v>0</v>
      </c>
      <c r="E36" s="36">
        <f>Inndata!D35</f>
        <v>0</v>
      </c>
      <c r="F36" s="36">
        <f>Inndata!E35</f>
        <v>0</v>
      </c>
      <c r="G36" s="37">
        <f>SUM('Resultater detaljert'!G36:J36)</f>
        <v>0</v>
      </c>
      <c r="H36" s="231" t="e">
        <f>SUM('Resultater detaljert'!K36:N36)</f>
        <v>#VALUE!</v>
      </c>
      <c r="I36" s="238" t="e">
        <f>SUM('Resultater detaljert'!P36:Q36)</f>
        <v>#VALUE!</v>
      </c>
      <c r="J36" s="37">
        <f>SUM('Resultater detaljert'!R36:S36)</f>
        <v>0</v>
      </c>
      <c r="K36" s="37">
        <f>'Resultater detaljert'!T36</f>
        <v>0</v>
      </c>
    </row>
    <row r="37" spans="1:11" x14ac:dyDescent="0.2">
      <c r="A37" s="39">
        <f>Inndata!A36</f>
        <v>0</v>
      </c>
      <c r="B37" s="39">
        <f>Inndata!B36</f>
        <v>0</v>
      </c>
      <c r="C37" s="39">
        <f>Inndata!C36</f>
        <v>0</v>
      </c>
      <c r="D37" s="52">
        <f t="array" ref="D37">SUM(IFERROR(E37:K37,0))</f>
        <v>0</v>
      </c>
      <c r="E37" s="36">
        <f>Inndata!D36</f>
        <v>0</v>
      </c>
      <c r="F37" s="36">
        <f>Inndata!E36</f>
        <v>0</v>
      </c>
      <c r="G37" s="37">
        <f>SUM('Resultater detaljert'!G37:J37)</f>
        <v>0</v>
      </c>
      <c r="H37" s="231" t="e">
        <f>SUM('Resultater detaljert'!K37:N37)</f>
        <v>#VALUE!</v>
      </c>
      <c r="I37" s="238" t="e">
        <f>SUM('Resultater detaljert'!P37:Q37)</f>
        <v>#VALUE!</v>
      </c>
      <c r="J37" s="37">
        <f>SUM('Resultater detaljert'!R37:S37)</f>
        <v>0</v>
      </c>
      <c r="K37" s="37">
        <f>'Resultater detaljert'!T37</f>
        <v>0</v>
      </c>
    </row>
    <row r="38" spans="1:11" x14ac:dyDescent="0.2">
      <c r="A38" s="39">
        <f>Inndata!A37</f>
        <v>0</v>
      </c>
      <c r="B38" s="39">
        <f>Inndata!B37</f>
        <v>0</v>
      </c>
      <c r="C38" s="39">
        <f>Inndata!C37</f>
        <v>0</v>
      </c>
      <c r="D38" s="52">
        <f t="array" ref="D38">SUM(IFERROR(E38:K38,0))</f>
        <v>0</v>
      </c>
      <c r="E38" s="36">
        <f>Inndata!D37</f>
        <v>0</v>
      </c>
      <c r="F38" s="36">
        <f>Inndata!E37</f>
        <v>0</v>
      </c>
      <c r="G38" s="37">
        <f>SUM('Resultater detaljert'!G38:J38)</f>
        <v>0</v>
      </c>
      <c r="H38" s="231" t="e">
        <f>SUM('Resultater detaljert'!K38:N38)</f>
        <v>#VALUE!</v>
      </c>
      <c r="I38" s="238" t="e">
        <f>SUM('Resultater detaljert'!P38:Q38)</f>
        <v>#VALUE!</v>
      </c>
      <c r="J38" s="37">
        <f>SUM('Resultater detaljert'!R38:S38)</f>
        <v>0</v>
      </c>
      <c r="K38" s="37">
        <f>'Resultater detaljert'!T38</f>
        <v>0</v>
      </c>
    </row>
    <row r="39" spans="1:11" x14ac:dyDescent="0.2">
      <c r="A39" s="39">
        <f>Inndata!A38</f>
        <v>0</v>
      </c>
      <c r="B39" s="39">
        <f>Inndata!B38</f>
        <v>0</v>
      </c>
      <c r="C39" s="39">
        <f>Inndata!C38</f>
        <v>0</v>
      </c>
      <c r="D39" s="52">
        <f t="array" ref="D39">SUM(IFERROR(E39:K39,0))</f>
        <v>0</v>
      </c>
      <c r="E39" s="36">
        <f>Inndata!D38</f>
        <v>0</v>
      </c>
      <c r="F39" s="36">
        <f>Inndata!E38</f>
        <v>0</v>
      </c>
      <c r="G39" s="37">
        <f>SUM('Resultater detaljert'!G39:J39)</f>
        <v>0</v>
      </c>
      <c r="H39" s="231" t="e">
        <f>SUM('Resultater detaljert'!K39:N39)</f>
        <v>#VALUE!</v>
      </c>
      <c r="I39" s="238" t="e">
        <f>SUM('Resultater detaljert'!P39:Q39)</f>
        <v>#VALUE!</v>
      </c>
      <c r="J39" s="37">
        <f>SUM('Resultater detaljert'!R39:S39)</f>
        <v>0</v>
      </c>
      <c r="K39" s="37">
        <f>'Resultater detaljert'!T39</f>
        <v>0</v>
      </c>
    </row>
    <row r="40" spans="1:11" x14ac:dyDescent="0.2">
      <c r="A40" s="39">
        <f>Inndata!A39</f>
        <v>0</v>
      </c>
      <c r="B40" s="39">
        <f>Inndata!B39</f>
        <v>0</v>
      </c>
      <c r="C40" s="39">
        <f>Inndata!C39</f>
        <v>0</v>
      </c>
      <c r="D40" s="52">
        <f t="array" ref="D40">SUM(IFERROR(E40:K40,0))</f>
        <v>0</v>
      </c>
      <c r="E40" s="36">
        <f>Inndata!D39</f>
        <v>0</v>
      </c>
      <c r="F40" s="36">
        <f>Inndata!E39</f>
        <v>0</v>
      </c>
      <c r="G40" s="37">
        <f>SUM('Resultater detaljert'!G40:J40)</f>
        <v>0</v>
      </c>
      <c r="H40" s="231" t="e">
        <f>SUM('Resultater detaljert'!K40:N40)</f>
        <v>#VALUE!</v>
      </c>
      <c r="I40" s="238" t="e">
        <f>SUM('Resultater detaljert'!P40:Q40)</f>
        <v>#VALUE!</v>
      </c>
      <c r="J40" s="37">
        <f>SUM('Resultater detaljert'!R40:S40)</f>
        <v>0</v>
      </c>
      <c r="K40" s="37">
        <f>'Resultater detaljert'!T40</f>
        <v>0</v>
      </c>
    </row>
    <row r="41" spans="1:11" x14ac:dyDescent="0.2">
      <c r="A41" s="39">
        <f>Inndata!A40</f>
        <v>0</v>
      </c>
      <c r="B41" s="39">
        <f>Inndata!B40</f>
        <v>0</v>
      </c>
      <c r="C41" s="39">
        <f>Inndata!C40</f>
        <v>0</v>
      </c>
      <c r="D41" s="52">
        <f t="array" ref="D41">SUM(IFERROR(E41:K41,0))</f>
        <v>0</v>
      </c>
      <c r="E41" s="36">
        <f>Inndata!D40</f>
        <v>0</v>
      </c>
      <c r="F41" s="36">
        <f>Inndata!E40</f>
        <v>0</v>
      </c>
      <c r="G41" s="37">
        <f>SUM('Resultater detaljert'!G41:J41)</f>
        <v>0</v>
      </c>
      <c r="H41" s="231" t="e">
        <f>SUM('Resultater detaljert'!K41:N41)</f>
        <v>#VALUE!</v>
      </c>
      <c r="I41" s="238" t="e">
        <f>SUM('Resultater detaljert'!P41:Q41)</f>
        <v>#VALUE!</v>
      </c>
      <c r="J41" s="37">
        <f>SUM('Resultater detaljert'!R41:S41)</f>
        <v>0</v>
      </c>
      <c r="K41" s="37">
        <f>'Resultater detaljert'!T41</f>
        <v>0</v>
      </c>
    </row>
    <row r="42" spans="1:11" x14ac:dyDescent="0.2">
      <c r="A42" s="39">
        <f>Inndata!A41</f>
        <v>0</v>
      </c>
      <c r="B42" s="39">
        <f>Inndata!B41</f>
        <v>0</v>
      </c>
      <c r="C42" s="39">
        <f>Inndata!C41</f>
        <v>0</v>
      </c>
      <c r="D42" s="52">
        <f t="array" ref="D42">SUM(IFERROR(E42:K42,0))</f>
        <v>0</v>
      </c>
      <c r="E42" s="36">
        <f>Inndata!D41</f>
        <v>0</v>
      </c>
      <c r="F42" s="36">
        <f>Inndata!E41</f>
        <v>0</v>
      </c>
      <c r="G42" s="37">
        <f>SUM('Resultater detaljert'!G42:J42)</f>
        <v>0</v>
      </c>
      <c r="H42" s="231" t="e">
        <f>SUM('Resultater detaljert'!K42:N42)</f>
        <v>#VALUE!</v>
      </c>
      <c r="I42" s="238" t="e">
        <f>SUM('Resultater detaljert'!P42:Q42)</f>
        <v>#VALUE!</v>
      </c>
      <c r="J42" s="37">
        <f>SUM('Resultater detaljert'!R42:S42)</f>
        <v>0</v>
      </c>
      <c r="K42" s="37">
        <f>'Resultater detaljert'!T42</f>
        <v>0</v>
      </c>
    </row>
    <row r="43" spans="1:11" x14ac:dyDescent="0.2">
      <c r="A43" s="39">
        <f>Inndata!A42</f>
        <v>0</v>
      </c>
      <c r="B43" s="39">
        <f>Inndata!B42</f>
        <v>0</v>
      </c>
      <c r="C43" s="39">
        <f>Inndata!C42</f>
        <v>0</v>
      </c>
      <c r="D43" s="52">
        <f t="array" ref="D43">SUM(IFERROR(E43:K43,0))</f>
        <v>0</v>
      </c>
      <c r="E43" s="36">
        <f>Inndata!D42</f>
        <v>0</v>
      </c>
      <c r="F43" s="36">
        <f>Inndata!E42</f>
        <v>0</v>
      </c>
      <c r="G43" s="37">
        <f>SUM('Resultater detaljert'!G43:J43)</f>
        <v>0</v>
      </c>
      <c r="H43" s="231" t="e">
        <f>SUM('Resultater detaljert'!K43:N43)</f>
        <v>#VALUE!</v>
      </c>
      <c r="I43" s="238" t="e">
        <f>SUM('Resultater detaljert'!P43:Q43)</f>
        <v>#VALUE!</v>
      </c>
      <c r="J43" s="37">
        <f>SUM('Resultater detaljert'!R43:S43)</f>
        <v>0</v>
      </c>
      <c r="K43" s="37">
        <f>'Resultater detaljert'!T43</f>
        <v>0</v>
      </c>
    </row>
    <row r="44" spans="1:11" x14ac:dyDescent="0.2">
      <c r="A44" s="39">
        <f>Inndata!A43</f>
        <v>0</v>
      </c>
      <c r="B44" s="39">
        <f>Inndata!B43</f>
        <v>0</v>
      </c>
      <c r="C44" s="39">
        <f>Inndata!C43</f>
        <v>0</v>
      </c>
      <c r="D44" s="52">
        <f t="array" ref="D44">SUM(IFERROR(E44:K44,0))</f>
        <v>0</v>
      </c>
      <c r="E44" s="36">
        <f>Inndata!D43</f>
        <v>0</v>
      </c>
      <c r="F44" s="36">
        <f>Inndata!E43</f>
        <v>0</v>
      </c>
      <c r="G44" s="37">
        <f>SUM('Resultater detaljert'!G44:J44)</f>
        <v>0</v>
      </c>
      <c r="H44" s="231" t="e">
        <f>SUM('Resultater detaljert'!K44:N44)</f>
        <v>#VALUE!</v>
      </c>
      <c r="I44" s="238" t="e">
        <f>SUM('Resultater detaljert'!P44:Q44)</f>
        <v>#VALUE!</v>
      </c>
      <c r="J44" s="37">
        <f>SUM('Resultater detaljert'!R44:S44)</f>
        <v>0</v>
      </c>
      <c r="K44" s="37">
        <f>'Resultater detaljert'!T44</f>
        <v>0</v>
      </c>
    </row>
    <row r="45" spans="1:11" x14ac:dyDescent="0.2">
      <c r="A45" s="39">
        <f>Inndata!A44</f>
        <v>0</v>
      </c>
      <c r="B45" s="39">
        <f>Inndata!B44</f>
        <v>0</v>
      </c>
      <c r="C45" s="39">
        <f>Inndata!C44</f>
        <v>0</v>
      </c>
      <c r="D45" s="52">
        <f t="array" ref="D45">SUM(IFERROR(E45:K45,0))</f>
        <v>0</v>
      </c>
      <c r="E45" s="36">
        <f>Inndata!D44</f>
        <v>0</v>
      </c>
      <c r="F45" s="36">
        <f>Inndata!E44</f>
        <v>0</v>
      </c>
      <c r="G45" s="37">
        <f>SUM('Resultater detaljert'!G45:J45)</f>
        <v>0</v>
      </c>
      <c r="H45" s="231" t="e">
        <f>SUM('Resultater detaljert'!K45:N45)</f>
        <v>#VALUE!</v>
      </c>
      <c r="I45" s="238" t="e">
        <f>SUM('Resultater detaljert'!P45:Q45)</f>
        <v>#VALUE!</v>
      </c>
      <c r="J45" s="37">
        <f>SUM('Resultater detaljert'!R45:S45)</f>
        <v>0</v>
      </c>
      <c r="K45" s="37">
        <f>'Resultater detaljert'!T45</f>
        <v>0</v>
      </c>
    </row>
    <row r="46" spans="1:11" x14ac:dyDescent="0.2">
      <c r="A46" s="39">
        <f>Inndata!A45</f>
        <v>0</v>
      </c>
      <c r="B46" s="39">
        <f>Inndata!B45</f>
        <v>0</v>
      </c>
      <c r="C46" s="39">
        <f>Inndata!C45</f>
        <v>0</v>
      </c>
      <c r="D46" s="52">
        <f t="array" ref="D46">SUM(IFERROR(E46:K46,0))</f>
        <v>0</v>
      </c>
      <c r="E46" s="36">
        <f>Inndata!D45</f>
        <v>0</v>
      </c>
      <c r="F46" s="36">
        <f>Inndata!E45</f>
        <v>0</v>
      </c>
      <c r="G46" s="37">
        <f>SUM('Resultater detaljert'!G46:J46)</f>
        <v>0</v>
      </c>
      <c r="H46" s="231" t="e">
        <f>SUM('Resultater detaljert'!K46:N46)</f>
        <v>#VALUE!</v>
      </c>
      <c r="I46" s="238" t="e">
        <f>SUM('Resultater detaljert'!P46:Q46)</f>
        <v>#VALUE!</v>
      </c>
      <c r="J46" s="37">
        <f>SUM('Resultater detaljert'!R46:S46)</f>
        <v>0</v>
      </c>
      <c r="K46" s="37">
        <f>'Resultater detaljert'!T46</f>
        <v>0</v>
      </c>
    </row>
    <row r="47" spans="1:11" x14ac:dyDescent="0.2">
      <c r="A47" s="39">
        <f>Inndata!A46</f>
        <v>0</v>
      </c>
      <c r="B47" s="39">
        <f>Inndata!B46</f>
        <v>0</v>
      </c>
      <c r="C47" s="39">
        <f>Inndata!C46</f>
        <v>0</v>
      </c>
      <c r="D47" s="52">
        <f t="array" ref="D47">SUM(IFERROR(E47:K47,0))</f>
        <v>0</v>
      </c>
      <c r="E47" s="36">
        <f>Inndata!D46</f>
        <v>0</v>
      </c>
      <c r="F47" s="36">
        <f>Inndata!E46</f>
        <v>0</v>
      </c>
      <c r="G47" s="37">
        <f>SUM('Resultater detaljert'!G47:J47)</f>
        <v>0</v>
      </c>
      <c r="H47" s="231" t="e">
        <f>SUM('Resultater detaljert'!K47:N47)</f>
        <v>#VALUE!</v>
      </c>
      <c r="I47" s="238" t="e">
        <f>SUM('Resultater detaljert'!P47:Q47)</f>
        <v>#VALUE!</v>
      </c>
      <c r="J47" s="37">
        <f>SUM('Resultater detaljert'!R47:S47)</f>
        <v>0</v>
      </c>
      <c r="K47" s="37">
        <f>'Resultater detaljert'!T47</f>
        <v>0</v>
      </c>
    </row>
    <row r="48" spans="1:11" x14ac:dyDescent="0.2">
      <c r="A48" s="39">
        <f>Inndata!A47</f>
        <v>0</v>
      </c>
      <c r="B48" s="39">
        <f>Inndata!B47</f>
        <v>0</v>
      </c>
      <c r="C48" s="39">
        <f>Inndata!C47</f>
        <v>0</v>
      </c>
      <c r="D48" s="52">
        <f t="array" ref="D48">SUM(IFERROR(E48:K48,0))</f>
        <v>0</v>
      </c>
      <c r="E48" s="36">
        <f>Inndata!D47</f>
        <v>0</v>
      </c>
      <c r="F48" s="36">
        <f>Inndata!E47</f>
        <v>0</v>
      </c>
      <c r="G48" s="37">
        <f>SUM('Resultater detaljert'!G48:J48)</f>
        <v>0</v>
      </c>
      <c r="H48" s="231" t="e">
        <f>SUM('Resultater detaljert'!K48:N48)</f>
        <v>#VALUE!</v>
      </c>
      <c r="I48" s="238" t="e">
        <f>SUM('Resultater detaljert'!P48:Q48)</f>
        <v>#VALUE!</v>
      </c>
      <c r="J48" s="37">
        <f>SUM('Resultater detaljert'!R48:S48)</f>
        <v>0</v>
      </c>
      <c r="K48" s="37">
        <f>'Resultater detaljert'!T48</f>
        <v>0</v>
      </c>
    </row>
    <row r="49" spans="1:11" x14ac:dyDescent="0.2">
      <c r="A49" s="39">
        <f>Inndata!A48</f>
        <v>0</v>
      </c>
      <c r="B49" s="39">
        <f>Inndata!B48</f>
        <v>0</v>
      </c>
      <c r="C49" s="39">
        <f>Inndata!C48</f>
        <v>0</v>
      </c>
      <c r="D49" s="52">
        <f t="array" ref="D49">SUM(IFERROR(E49:K49,0))</f>
        <v>0</v>
      </c>
      <c r="E49" s="36">
        <f>Inndata!D48</f>
        <v>0</v>
      </c>
      <c r="F49" s="36">
        <f>Inndata!E48</f>
        <v>0</v>
      </c>
      <c r="G49" s="37">
        <f>SUM('Resultater detaljert'!G49:J49)</f>
        <v>0</v>
      </c>
      <c r="H49" s="231" t="e">
        <f>SUM('Resultater detaljert'!K49:N49)</f>
        <v>#VALUE!</v>
      </c>
      <c r="I49" s="238" t="e">
        <f>SUM('Resultater detaljert'!P49:Q49)</f>
        <v>#VALUE!</v>
      </c>
      <c r="J49" s="37">
        <f>SUM('Resultater detaljert'!R49:S49)</f>
        <v>0</v>
      </c>
      <c r="K49" s="37">
        <f>'Resultater detaljert'!T49</f>
        <v>0</v>
      </c>
    </row>
    <row r="50" spans="1:11" x14ac:dyDescent="0.2">
      <c r="A50" s="39">
        <f>Inndata!A49</f>
        <v>0</v>
      </c>
      <c r="B50" s="39">
        <f>Inndata!B49</f>
        <v>0</v>
      </c>
      <c r="C50" s="39">
        <f>Inndata!C49</f>
        <v>0</v>
      </c>
      <c r="D50" s="52">
        <f t="array" ref="D50">SUM(IFERROR(E50:K50,0))</f>
        <v>0</v>
      </c>
      <c r="E50" s="36">
        <f>Inndata!D49</f>
        <v>0</v>
      </c>
      <c r="F50" s="36">
        <f>Inndata!E49</f>
        <v>0</v>
      </c>
      <c r="G50" s="37">
        <f>SUM('Resultater detaljert'!G50:J50)</f>
        <v>0</v>
      </c>
      <c r="H50" s="231" t="e">
        <f>SUM('Resultater detaljert'!K50:N50)</f>
        <v>#VALUE!</v>
      </c>
      <c r="I50" s="238" t="e">
        <f>SUM('Resultater detaljert'!P50:Q50)</f>
        <v>#VALUE!</v>
      </c>
      <c r="J50" s="37">
        <f>SUM('Resultater detaljert'!R50:S50)</f>
        <v>0</v>
      </c>
      <c r="K50" s="37">
        <f>'Resultater detaljert'!T50</f>
        <v>0</v>
      </c>
    </row>
    <row r="51" spans="1:11" x14ac:dyDescent="0.2">
      <c r="A51" s="39">
        <f>Inndata!A50</f>
        <v>0</v>
      </c>
      <c r="B51" s="39">
        <f>Inndata!B50</f>
        <v>0</v>
      </c>
      <c r="C51" s="39">
        <f>Inndata!C50</f>
        <v>0</v>
      </c>
      <c r="D51" s="52">
        <f t="array" ref="D51">SUM(IFERROR(E51:K51,0))</f>
        <v>0</v>
      </c>
      <c r="E51" s="36">
        <f>Inndata!D50</f>
        <v>0</v>
      </c>
      <c r="F51" s="36">
        <f>Inndata!E50</f>
        <v>0</v>
      </c>
      <c r="G51" s="37">
        <f>SUM('Resultater detaljert'!G51:J51)</f>
        <v>0</v>
      </c>
      <c r="H51" s="231" t="e">
        <f>SUM('Resultater detaljert'!K51:N51)</f>
        <v>#VALUE!</v>
      </c>
      <c r="I51" s="238" t="e">
        <f>SUM('Resultater detaljert'!P51:Q51)</f>
        <v>#VALUE!</v>
      </c>
      <c r="J51" s="37">
        <f>SUM('Resultater detaljert'!R51:S51)</f>
        <v>0</v>
      </c>
      <c r="K51" s="37">
        <f>'Resultater detaljert'!T51</f>
        <v>0</v>
      </c>
    </row>
    <row r="52" spans="1:11" x14ac:dyDescent="0.2">
      <c r="A52" s="39">
        <f>Inndata!A51</f>
        <v>0</v>
      </c>
      <c r="B52" s="39">
        <f>Inndata!B51</f>
        <v>0</v>
      </c>
      <c r="C52" s="39">
        <f>Inndata!C51</f>
        <v>0</v>
      </c>
      <c r="D52" s="52">
        <f t="array" ref="D52">SUM(IFERROR(E52:K52,0))</f>
        <v>0</v>
      </c>
      <c r="E52" s="36">
        <f>Inndata!D51</f>
        <v>0</v>
      </c>
      <c r="F52" s="36">
        <f>Inndata!E51</f>
        <v>0</v>
      </c>
      <c r="G52" s="37">
        <f>SUM('Resultater detaljert'!G52:J52)</f>
        <v>0</v>
      </c>
      <c r="H52" s="231" t="e">
        <f>SUM('Resultater detaljert'!K52:N52)</f>
        <v>#VALUE!</v>
      </c>
      <c r="I52" s="238" t="e">
        <f>SUM('Resultater detaljert'!P52:Q52)</f>
        <v>#VALUE!</v>
      </c>
      <c r="J52" s="37">
        <f>SUM('Resultater detaljert'!R52:S52)</f>
        <v>0</v>
      </c>
      <c r="K52" s="37">
        <f>'Resultater detaljert'!T52</f>
        <v>0</v>
      </c>
    </row>
    <row r="53" spans="1:11" x14ac:dyDescent="0.2">
      <c r="A53" s="39">
        <f>Inndata!A52</f>
        <v>0</v>
      </c>
      <c r="B53" s="39">
        <f>Inndata!B52</f>
        <v>0</v>
      </c>
      <c r="C53" s="39">
        <f>Inndata!C52</f>
        <v>0</v>
      </c>
      <c r="D53" s="52">
        <f t="array" ref="D53">SUM(IFERROR(E53:K53,0))</f>
        <v>0</v>
      </c>
      <c r="E53" s="36">
        <f>Inndata!D52</f>
        <v>0</v>
      </c>
      <c r="F53" s="36">
        <f>Inndata!E52</f>
        <v>0</v>
      </c>
      <c r="G53" s="37">
        <f>SUM('Resultater detaljert'!G53:J53)</f>
        <v>0</v>
      </c>
      <c r="H53" s="231" t="e">
        <f>SUM('Resultater detaljert'!K53:N53)</f>
        <v>#VALUE!</v>
      </c>
      <c r="I53" s="238" t="e">
        <f>SUM('Resultater detaljert'!P53:Q53)</f>
        <v>#VALUE!</v>
      </c>
      <c r="J53" s="37">
        <f>SUM('Resultater detaljert'!R53:S53)</f>
        <v>0</v>
      </c>
      <c r="K53" s="37">
        <f>'Resultater detaljert'!T53</f>
        <v>0</v>
      </c>
    </row>
    <row r="54" spans="1:11" x14ac:dyDescent="0.2">
      <c r="A54" s="39">
        <f>Inndata!A53</f>
        <v>0</v>
      </c>
      <c r="B54" s="39">
        <f>Inndata!B53</f>
        <v>0</v>
      </c>
      <c r="C54" s="39">
        <f>Inndata!C53</f>
        <v>0</v>
      </c>
      <c r="D54" s="52">
        <f t="array" ref="D54">SUM(IFERROR(E54:K54,0))</f>
        <v>0</v>
      </c>
      <c r="E54" s="36">
        <f>Inndata!D53</f>
        <v>0</v>
      </c>
      <c r="F54" s="36">
        <f>Inndata!E53</f>
        <v>0</v>
      </c>
      <c r="G54" s="37">
        <f>SUM('Resultater detaljert'!G54:J54)</f>
        <v>0</v>
      </c>
      <c r="H54" s="231" t="e">
        <f>SUM('Resultater detaljert'!K54:N54)</f>
        <v>#VALUE!</v>
      </c>
      <c r="I54" s="238" t="e">
        <f>SUM('Resultater detaljert'!P54:Q54)</f>
        <v>#VALUE!</v>
      </c>
      <c r="J54" s="37">
        <f>SUM('Resultater detaljert'!R54:S54)</f>
        <v>0</v>
      </c>
      <c r="K54" s="37">
        <f>'Resultater detaljert'!T54</f>
        <v>0</v>
      </c>
    </row>
    <row r="55" spans="1:11" x14ac:dyDescent="0.2">
      <c r="A55" s="39">
        <f>Inndata!A54</f>
        <v>0</v>
      </c>
      <c r="B55" s="39">
        <f>Inndata!B54</f>
        <v>0</v>
      </c>
      <c r="C55" s="39">
        <f>Inndata!C54</f>
        <v>0</v>
      </c>
      <c r="D55" s="52">
        <f t="array" ref="D55">SUM(IFERROR(E55:K55,0))</f>
        <v>0</v>
      </c>
      <c r="E55" s="36">
        <f>Inndata!D54</f>
        <v>0</v>
      </c>
      <c r="F55" s="36">
        <f>Inndata!E54</f>
        <v>0</v>
      </c>
      <c r="G55" s="37">
        <f>SUM('Resultater detaljert'!G55:J55)</f>
        <v>0</v>
      </c>
      <c r="H55" s="231" t="e">
        <f>SUM('Resultater detaljert'!K55:N55)</f>
        <v>#VALUE!</v>
      </c>
      <c r="I55" s="238" t="e">
        <f>SUM('Resultater detaljert'!P55:Q55)</f>
        <v>#VALUE!</v>
      </c>
      <c r="J55" s="37">
        <f>SUM('Resultater detaljert'!R55:S55)</f>
        <v>0</v>
      </c>
      <c r="K55" s="37">
        <f>'Resultater detaljert'!T55</f>
        <v>0</v>
      </c>
    </row>
    <row r="56" spans="1:11" x14ac:dyDescent="0.2">
      <c r="A56" s="39">
        <f>Inndata!A55</f>
        <v>0</v>
      </c>
      <c r="B56" s="39">
        <f>Inndata!B55</f>
        <v>0</v>
      </c>
      <c r="C56" s="39">
        <f>Inndata!C55</f>
        <v>0</v>
      </c>
      <c r="D56" s="52">
        <f t="array" ref="D56">SUM(IFERROR(E56:K56,0))</f>
        <v>0</v>
      </c>
      <c r="E56" s="36">
        <f>Inndata!D55</f>
        <v>0</v>
      </c>
      <c r="F56" s="36">
        <f>Inndata!E55</f>
        <v>0</v>
      </c>
      <c r="G56" s="37">
        <f>SUM('Resultater detaljert'!G56:J56)</f>
        <v>0</v>
      </c>
      <c r="H56" s="231" t="e">
        <f>SUM('Resultater detaljert'!K56:N56)</f>
        <v>#VALUE!</v>
      </c>
      <c r="I56" s="238" t="e">
        <f>SUM('Resultater detaljert'!P56:Q56)</f>
        <v>#VALUE!</v>
      </c>
      <c r="J56" s="37">
        <f>SUM('Resultater detaljert'!R56:S56)</f>
        <v>0</v>
      </c>
      <c r="K56" s="37">
        <f>'Resultater detaljert'!T56</f>
        <v>0</v>
      </c>
    </row>
    <row r="57" spans="1:11" x14ac:dyDescent="0.2">
      <c r="A57" s="39">
        <f>Inndata!A56</f>
        <v>0</v>
      </c>
      <c r="B57" s="39">
        <f>Inndata!B56</f>
        <v>0</v>
      </c>
      <c r="C57" s="39">
        <f>Inndata!C56</f>
        <v>0</v>
      </c>
      <c r="D57" s="52">
        <f t="array" ref="D57">SUM(IFERROR(E57:K57,0))</f>
        <v>0</v>
      </c>
      <c r="E57" s="36">
        <f>Inndata!D56</f>
        <v>0</v>
      </c>
      <c r="F57" s="36">
        <f>Inndata!E56</f>
        <v>0</v>
      </c>
      <c r="G57" s="37">
        <f>SUM('Resultater detaljert'!G57:J57)</f>
        <v>0</v>
      </c>
      <c r="H57" s="231" t="e">
        <f>SUM('Resultater detaljert'!K57:N57)</f>
        <v>#VALUE!</v>
      </c>
      <c r="I57" s="238" t="e">
        <f>SUM('Resultater detaljert'!P57:Q57)</f>
        <v>#VALUE!</v>
      </c>
      <c r="J57" s="37">
        <f>SUM('Resultater detaljert'!R57:S57)</f>
        <v>0</v>
      </c>
      <c r="K57" s="37">
        <f>'Resultater detaljert'!T57</f>
        <v>0</v>
      </c>
    </row>
    <row r="58" spans="1:11" x14ac:dyDescent="0.2">
      <c r="A58" s="39">
        <f>Inndata!A57</f>
        <v>0</v>
      </c>
      <c r="B58" s="39">
        <f>Inndata!B57</f>
        <v>0</v>
      </c>
      <c r="C58" s="39">
        <f>Inndata!C57</f>
        <v>0</v>
      </c>
      <c r="D58" s="52">
        <f t="array" ref="D58">SUM(IFERROR(E58:K58,0))</f>
        <v>0</v>
      </c>
      <c r="E58" s="36">
        <f>Inndata!D57</f>
        <v>0</v>
      </c>
      <c r="F58" s="36">
        <f>Inndata!E57</f>
        <v>0</v>
      </c>
      <c r="G58" s="37">
        <f>SUM('Resultater detaljert'!G58:J58)</f>
        <v>0</v>
      </c>
      <c r="H58" s="231" t="e">
        <f>SUM('Resultater detaljert'!K58:N58)</f>
        <v>#VALUE!</v>
      </c>
      <c r="I58" s="238" t="e">
        <f>SUM('Resultater detaljert'!P58:Q58)</f>
        <v>#VALUE!</v>
      </c>
      <c r="J58" s="37">
        <f>SUM('Resultater detaljert'!R58:S58)</f>
        <v>0</v>
      </c>
      <c r="K58" s="37">
        <f>'Resultater detaljert'!T58</f>
        <v>0</v>
      </c>
    </row>
    <row r="59" spans="1:11" x14ac:dyDescent="0.2">
      <c r="A59" s="39">
        <f>Inndata!A58</f>
        <v>0</v>
      </c>
      <c r="B59" s="39">
        <f>Inndata!B58</f>
        <v>0</v>
      </c>
      <c r="C59" s="39">
        <f>Inndata!C58</f>
        <v>0</v>
      </c>
      <c r="D59" s="52">
        <f t="array" ref="D59">SUM(IFERROR(E59:K59,0))</f>
        <v>0</v>
      </c>
      <c r="E59" s="36">
        <f>Inndata!D58</f>
        <v>0</v>
      </c>
      <c r="F59" s="36">
        <f>Inndata!E58</f>
        <v>0</v>
      </c>
      <c r="G59" s="37">
        <f>SUM('Resultater detaljert'!G59:J59)</f>
        <v>0</v>
      </c>
      <c r="H59" s="231" t="e">
        <f>SUM('Resultater detaljert'!K59:N59)</f>
        <v>#VALUE!</v>
      </c>
      <c r="I59" s="238" t="e">
        <f>SUM('Resultater detaljert'!P59:Q59)</f>
        <v>#VALUE!</v>
      </c>
      <c r="J59" s="37">
        <f>SUM('Resultater detaljert'!R59:S59)</f>
        <v>0</v>
      </c>
      <c r="K59" s="37">
        <f>'Resultater detaljert'!T59</f>
        <v>0</v>
      </c>
    </row>
    <row r="60" spans="1:11" x14ac:dyDescent="0.2">
      <c r="A60" s="39">
        <f>Inndata!A59</f>
        <v>0</v>
      </c>
      <c r="B60" s="39">
        <f>Inndata!B59</f>
        <v>0</v>
      </c>
      <c r="C60" s="39">
        <f>Inndata!C59</f>
        <v>0</v>
      </c>
      <c r="D60" s="52">
        <f t="array" ref="D60">SUM(IFERROR(E60:K60,0))</f>
        <v>0</v>
      </c>
      <c r="E60" s="36">
        <f>Inndata!D59</f>
        <v>0</v>
      </c>
      <c r="F60" s="36">
        <f>Inndata!E59</f>
        <v>0</v>
      </c>
      <c r="G60" s="37">
        <f>SUM('Resultater detaljert'!G60:J60)</f>
        <v>0</v>
      </c>
      <c r="H60" s="231" t="e">
        <f>SUM('Resultater detaljert'!K60:N60)</f>
        <v>#VALUE!</v>
      </c>
      <c r="I60" s="238" t="e">
        <f>SUM('Resultater detaljert'!P60:Q60)</f>
        <v>#VALUE!</v>
      </c>
      <c r="J60" s="37">
        <f>SUM('Resultater detaljert'!R60:S60)</f>
        <v>0</v>
      </c>
      <c r="K60" s="37">
        <f>'Resultater detaljert'!T60</f>
        <v>0</v>
      </c>
    </row>
    <row r="61" spans="1:11" x14ac:dyDescent="0.2">
      <c r="A61" s="39">
        <f>Inndata!A60</f>
        <v>0</v>
      </c>
      <c r="B61" s="39">
        <f>Inndata!B60</f>
        <v>0</v>
      </c>
      <c r="C61" s="39">
        <f>Inndata!C60</f>
        <v>0</v>
      </c>
      <c r="D61" s="52">
        <f t="array" ref="D61">SUM(IFERROR(E61:K61,0))</f>
        <v>0</v>
      </c>
      <c r="E61" s="36">
        <f>Inndata!D60</f>
        <v>0</v>
      </c>
      <c r="F61" s="36">
        <f>Inndata!E60</f>
        <v>0</v>
      </c>
      <c r="G61" s="37">
        <f>SUM('Resultater detaljert'!G61:J61)</f>
        <v>0</v>
      </c>
      <c r="H61" s="231" t="e">
        <f>SUM('Resultater detaljert'!K61:N61)</f>
        <v>#VALUE!</v>
      </c>
      <c r="I61" s="238" t="e">
        <f>SUM('Resultater detaljert'!P61:Q61)</f>
        <v>#VALUE!</v>
      </c>
      <c r="J61" s="37">
        <f>SUM('Resultater detaljert'!R61:S61)</f>
        <v>0</v>
      </c>
      <c r="K61" s="37">
        <f>'Resultater detaljert'!T61</f>
        <v>0</v>
      </c>
    </row>
    <row r="62" spans="1:11" x14ac:dyDescent="0.2">
      <c r="A62" s="39">
        <f>Inndata!A61</f>
        <v>0</v>
      </c>
      <c r="B62" s="39">
        <f>Inndata!B61</f>
        <v>0</v>
      </c>
      <c r="C62" s="39">
        <f>Inndata!C61</f>
        <v>0</v>
      </c>
      <c r="D62" s="52">
        <f t="array" ref="D62">SUM(IFERROR(E62:K62,0))</f>
        <v>0</v>
      </c>
      <c r="E62" s="36">
        <f>Inndata!D61</f>
        <v>0</v>
      </c>
      <c r="F62" s="36">
        <f>Inndata!E61</f>
        <v>0</v>
      </c>
      <c r="G62" s="37">
        <f>SUM('Resultater detaljert'!G62:J62)</f>
        <v>0</v>
      </c>
      <c r="H62" s="231" t="e">
        <f>SUM('Resultater detaljert'!K62:N62)</f>
        <v>#VALUE!</v>
      </c>
      <c r="I62" s="238" t="e">
        <f>SUM('Resultater detaljert'!P62:Q62)</f>
        <v>#VALUE!</v>
      </c>
      <c r="J62" s="37">
        <f>SUM('Resultater detaljert'!R62:S62)</f>
        <v>0</v>
      </c>
      <c r="K62" s="37">
        <f>'Resultater detaljert'!T62</f>
        <v>0</v>
      </c>
    </row>
    <row r="63" spans="1:11" x14ac:dyDescent="0.2">
      <c r="A63" s="39">
        <f>Inndata!A62</f>
        <v>0</v>
      </c>
      <c r="B63" s="39">
        <f>Inndata!B62</f>
        <v>0</v>
      </c>
      <c r="C63" s="39">
        <f>Inndata!C62</f>
        <v>0</v>
      </c>
      <c r="D63" s="52">
        <f t="array" ref="D63">SUM(IFERROR(E63:K63,0))</f>
        <v>0</v>
      </c>
      <c r="E63" s="36">
        <f>Inndata!D62</f>
        <v>0</v>
      </c>
      <c r="F63" s="36">
        <f>Inndata!E62</f>
        <v>0</v>
      </c>
      <c r="G63" s="37">
        <f>SUM('Resultater detaljert'!G63:J63)</f>
        <v>0</v>
      </c>
      <c r="H63" s="231" t="e">
        <f>SUM('Resultater detaljert'!K63:N63)</f>
        <v>#VALUE!</v>
      </c>
      <c r="I63" s="238" t="e">
        <f>SUM('Resultater detaljert'!P63:Q63)</f>
        <v>#VALUE!</v>
      </c>
      <c r="J63" s="37">
        <f>SUM('Resultater detaljert'!R63:S63)</f>
        <v>0</v>
      </c>
      <c r="K63" s="37">
        <f>'Resultater detaljert'!T63</f>
        <v>0</v>
      </c>
    </row>
    <row r="64" spans="1:11" x14ac:dyDescent="0.2">
      <c r="A64" s="39">
        <f>Inndata!A63</f>
        <v>0</v>
      </c>
      <c r="B64" s="39">
        <f>Inndata!B63</f>
        <v>0</v>
      </c>
      <c r="C64" s="39">
        <f>Inndata!C63</f>
        <v>0</v>
      </c>
      <c r="D64" s="52">
        <f t="array" ref="D64">SUM(IFERROR(E64:K64,0))</f>
        <v>0</v>
      </c>
      <c r="E64" s="36">
        <f>Inndata!D63</f>
        <v>0</v>
      </c>
      <c r="F64" s="36">
        <f>Inndata!E63</f>
        <v>0</v>
      </c>
      <c r="G64" s="37">
        <f>SUM('Resultater detaljert'!G64:J64)</f>
        <v>0</v>
      </c>
      <c r="H64" s="231" t="e">
        <f>SUM('Resultater detaljert'!K64:N64)</f>
        <v>#VALUE!</v>
      </c>
      <c r="I64" s="238" t="e">
        <f>SUM('Resultater detaljert'!P64:Q64)</f>
        <v>#VALUE!</v>
      </c>
      <c r="J64" s="37">
        <f>SUM('Resultater detaljert'!R64:S64)</f>
        <v>0</v>
      </c>
      <c r="K64" s="37">
        <f>'Resultater detaljert'!T64</f>
        <v>0</v>
      </c>
    </row>
    <row r="65" spans="1:11" x14ac:dyDescent="0.2">
      <c r="A65" s="39">
        <f>Inndata!A64</f>
        <v>0</v>
      </c>
      <c r="B65" s="39">
        <f>Inndata!B64</f>
        <v>0</v>
      </c>
      <c r="C65" s="39">
        <f>Inndata!C64</f>
        <v>0</v>
      </c>
      <c r="D65" s="52">
        <f t="array" ref="D65">SUM(IFERROR(E65:K65,0))</f>
        <v>0</v>
      </c>
      <c r="E65" s="36">
        <f>Inndata!D64</f>
        <v>0</v>
      </c>
      <c r="F65" s="36">
        <f>Inndata!E64</f>
        <v>0</v>
      </c>
      <c r="G65" s="37">
        <f>SUM('Resultater detaljert'!G65:J65)</f>
        <v>0</v>
      </c>
      <c r="H65" s="231" t="e">
        <f>SUM('Resultater detaljert'!K65:N65)</f>
        <v>#VALUE!</v>
      </c>
      <c r="I65" s="238" t="e">
        <f>SUM('Resultater detaljert'!P65:Q65)</f>
        <v>#VALUE!</v>
      </c>
      <c r="J65" s="37">
        <f>SUM('Resultater detaljert'!R65:S65)</f>
        <v>0</v>
      </c>
      <c r="K65" s="37">
        <f>'Resultater detaljert'!T65</f>
        <v>0</v>
      </c>
    </row>
    <row r="66" spans="1:11" x14ac:dyDescent="0.2">
      <c r="A66" s="39">
        <f>Inndata!A65</f>
        <v>0</v>
      </c>
      <c r="B66" s="39">
        <f>Inndata!B65</f>
        <v>0</v>
      </c>
      <c r="C66" s="39">
        <f>Inndata!C65</f>
        <v>0</v>
      </c>
      <c r="D66" s="52">
        <f t="array" ref="D66">SUM(IFERROR(E66:K66,0))</f>
        <v>0</v>
      </c>
      <c r="E66" s="36">
        <f>Inndata!D65</f>
        <v>0</v>
      </c>
      <c r="F66" s="36">
        <f>Inndata!E65</f>
        <v>0</v>
      </c>
      <c r="G66" s="37">
        <f>SUM('Resultater detaljert'!G66:J66)</f>
        <v>0</v>
      </c>
      <c r="H66" s="231" t="e">
        <f>SUM('Resultater detaljert'!K66:N66)</f>
        <v>#VALUE!</v>
      </c>
      <c r="I66" s="238" t="e">
        <f>SUM('Resultater detaljert'!P66:Q66)</f>
        <v>#VALUE!</v>
      </c>
      <c r="J66" s="37">
        <f>SUM('Resultater detaljert'!R66:S66)</f>
        <v>0</v>
      </c>
      <c r="K66" s="37">
        <f>'Resultater detaljert'!T66</f>
        <v>0</v>
      </c>
    </row>
    <row r="67" spans="1:11" x14ac:dyDescent="0.2">
      <c r="A67" s="39">
        <f>Inndata!A66</f>
        <v>0</v>
      </c>
      <c r="B67" s="39">
        <f>Inndata!B66</f>
        <v>0</v>
      </c>
      <c r="C67" s="39">
        <f>Inndata!C66</f>
        <v>0</v>
      </c>
      <c r="D67" s="52">
        <f t="array" ref="D67">SUM(IFERROR(E67:K67,0))</f>
        <v>0</v>
      </c>
      <c r="E67" s="36">
        <f>Inndata!D66</f>
        <v>0</v>
      </c>
      <c r="F67" s="36">
        <f>Inndata!E66</f>
        <v>0</v>
      </c>
      <c r="G67" s="37">
        <f>SUM('Resultater detaljert'!G67:J67)</f>
        <v>0</v>
      </c>
      <c r="H67" s="231" t="e">
        <f>SUM('Resultater detaljert'!K67:N67)</f>
        <v>#VALUE!</v>
      </c>
      <c r="I67" s="238" t="e">
        <f>SUM('Resultater detaljert'!P67:Q67)</f>
        <v>#VALUE!</v>
      </c>
      <c r="J67" s="37">
        <f>SUM('Resultater detaljert'!R67:S67)</f>
        <v>0</v>
      </c>
      <c r="K67" s="37">
        <f>'Resultater detaljert'!T67</f>
        <v>0</v>
      </c>
    </row>
    <row r="68" spans="1:11" x14ac:dyDescent="0.2">
      <c r="A68" s="39">
        <f>Inndata!A67</f>
        <v>0</v>
      </c>
      <c r="B68" s="39">
        <f>Inndata!B67</f>
        <v>0</v>
      </c>
      <c r="C68" s="39">
        <f>Inndata!C67</f>
        <v>0</v>
      </c>
      <c r="D68" s="52">
        <f t="array" ref="D68">SUM(IFERROR(E68:K68,0))</f>
        <v>0</v>
      </c>
      <c r="E68" s="36">
        <f>Inndata!D67</f>
        <v>0</v>
      </c>
      <c r="F68" s="36">
        <f>Inndata!E67</f>
        <v>0</v>
      </c>
      <c r="G68" s="37">
        <f>SUM('Resultater detaljert'!G68:J68)</f>
        <v>0</v>
      </c>
      <c r="H68" s="231" t="e">
        <f>SUM('Resultater detaljert'!K68:N68)</f>
        <v>#VALUE!</v>
      </c>
      <c r="I68" s="238" t="e">
        <f>SUM('Resultater detaljert'!P68:Q68)</f>
        <v>#VALUE!</v>
      </c>
      <c r="J68" s="37">
        <f>SUM('Resultater detaljert'!R68:S68)</f>
        <v>0</v>
      </c>
      <c r="K68" s="37">
        <f>'Resultater detaljert'!T68</f>
        <v>0</v>
      </c>
    </row>
    <row r="69" spans="1:11" x14ac:dyDescent="0.2">
      <c r="A69" s="39">
        <f>Inndata!A68</f>
        <v>0</v>
      </c>
      <c r="B69" s="39">
        <f>Inndata!B68</f>
        <v>0</v>
      </c>
      <c r="C69" s="39">
        <f>Inndata!C68</f>
        <v>0</v>
      </c>
      <c r="D69" s="52">
        <f t="array" ref="D69">SUM(IFERROR(E69:K69,0))</f>
        <v>0</v>
      </c>
      <c r="E69" s="36">
        <f>Inndata!D68</f>
        <v>0</v>
      </c>
      <c r="F69" s="36">
        <f>Inndata!E68</f>
        <v>0</v>
      </c>
      <c r="G69" s="37">
        <f>SUM('Resultater detaljert'!G69:J69)</f>
        <v>0</v>
      </c>
      <c r="H69" s="231" t="e">
        <f>SUM('Resultater detaljert'!K69:N69)</f>
        <v>#VALUE!</v>
      </c>
      <c r="I69" s="238" t="e">
        <f>SUM('Resultater detaljert'!P69:Q69)</f>
        <v>#VALUE!</v>
      </c>
      <c r="J69" s="37">
        <f>SUM('Resultater detaljert'!R69:S69)</f>
        <v>0</v>
      </c>
      <c r="K69" s="37">
        <f>'Resultater detaljert'!T69</f>
        <v>0</v>
      </c>
    </row>
    <row r="70" spans="1:11" x14ac:dyDescent="0.2">
      <c r="A70" s="39">
        <f>Inndata!A69</f>
        <v>0</v>
      </c>
      <c r="B70" s="39">
        <f>Inndata!B69</f>
        <v>0</v>
      </c>
      <c r="C70" s="39">
        <f>Inndata!C69</f>
        <v>0</v>
      </c>
      <c r="D70" s="52">
        <f t="array" ref="D70">SUM(IFERROR(E70:K70,0))</f>
        <v>0</v>
      </c>
      <c r="E70" s="36">
        <f>Inndata!D69</f>
        <v>0</v>
      </c>
      <c r="F70" s="36">
        <f>Inndata!E69</f>
        <v>0</v>
      </c>
      <c r="G70" s="37">
        <f>SUM('Resultater detaljert'!G70:J70)</f>
        <v>0</v>
      </c>
      <c r="H70" s="231" t="e">
        <f>SUM('Resultater detaljert'!K70:N70)</f>
        <v>#VALUE!</v>
      </c>
      <c r="I70" s="238" t="e">
        <f>SUM('Resultater detaljert'!P70:Q70)</f>
        <v>#VALUE!</v>
      </c>
      <c r="J70" s="37">
        <f>SUM('Resultater detaljert'!R70:S70)</f>
        <v>0</v>
      </c>
      <c r="K70" s="37">
        <f>'Resultater detaljert'!T70</f>
        <v>0</v>
      </c>
    </row>
    <row r="71" spans="1:11" x14ac:dyDescent="0.2">
      <c r="A71" s="39">
        <f>Inndata!A70</f>
        <v>0</v>
      </c>
      <c r="B71" s="39">
        <f>Inndata!B70</f>
        <v>0</v>
      </c>
      <c r="C71" s="39">
        <f>Inndata!C70</f>
        <v>0</v>
      </c>
      <c r="D71" s="52">
        <f t="array" ref="D71">SUM(IFERROR(E71:K71,0))</f>
        <v>0</v>
      </c>
      <c r="E71" s="36">
        <f>Inndata!D70</f>
        <v>0</v>
      </c>
      <c r="F71" s="36">
        <f>Inndata!E70</f>
        <v>0</v>
      </c>
      <c r="G71" s="37">
        <f>SUM('Resultater detaljert'!G71:J71)</f>
        <v>0</v>
      </c>
      <c r="H71" s="231" t="e">
        <f>SUM('Resultater detaljert'!K71:N71)</f>
        <v>#VALUE!</v>
      </c>
      <c r="I71" s="238" t="e">
        <f>SUM('Resultater detaljert'!P71:Q71)</f>
        <v>#VALUE!</v>
      </c>
      <c r="J71" s="37">
        <f>SUM('Resultater detaljert'!R71:S71)</f>
        <v>0</v>
      </c>
      <c r="K71" s="37">
        <f>'Resultater detaljert'!T71</f>
        <v>0</v>
      </c>
    </row>
    <row r="72" spans="1:11" x14ac:dyDescent="0.2">
      <c r="A72" s="39">
        <f>Inndata!A71</f>
        <v>0</v>
      </c>
      <c r="B72" s="39">
        <f>Inndata!B71</f>
        <v>0</v>
      </c>
      <c r="C72" s="39">
        <f>Inndata!C71</f>
        <v>0</v>
      </c>
      <c r="D72" s="52">
        <f t="array" ref="D72">SUM(IFERROR(E72:K72,0))</f>
        <v>0</v>
      </c>
      <c r="E72" s="36">
        <f>Inndata!D71</f>
        <v>0</v>
      </c>
      <c r="F72" s="36">
        <f>Inndata!E71</f>
        <v>0</v>
      </c>
      <c r="G72" s="37">
        <f>SUM('Resultater detaljert'!G72:J72)</f>
        <v>0</v>
      </c>
      <c r="H72" s="231" t="e">
        <f>SUM('Resultater detaljert'!K72:N72)</f>
        <v>#VALUE!</v>
      </c>
      <c r="I72" s="238" t="e">
        <f>SUM('Resultater detaljert'!P72:Q72)</f>
        <v>#VALUE!</v>
      </c>
      <c r="J72" s="37">
        <f>SUM('Resultater detaljert'!R72:S72)</f>
        <v>0</v>
      </c>
      <c r="K72" s="37">
        <f>'Resultater detaljert'!T72</f>
        <v>0</v>
      </c>
    </row>
    <row r="73" spans="1:11" x14ac:dyDescent="0.2">
      <c r="A73" s="39">
        <f>Inndata!A72</f>
        <v>0</v>
      </c>
      <c r="B73" s="39">
        <f>Inndata!B72</f>
        <v>0</v>
      </c>
      <c r="C73" s="39">
        <f>Inndata!C72</f>
        <v>0</v>
      </c>
      <c r="D73" s="52">
        <f t="array" ref="D73">SUM(IFERROR(E73:K73,0))</f>
        <v>0</v>
      </c>
      <c r="E73" s="36">
        <f>Inndata!D72</f>
        <v>0</v>
      </c>
      <c r="F73" s="36">
        <f>Inndata!E72</f>
        <v>0</v>
      </c>
      <c r="G73" s="37">
        <f>SUM('Resultater detaljert'!G73:J73)</f>
        <v>0</v>
      </c>
      <c r="H73" s="231" t="e">
        <f>SUM('Resultater detaljert'!K73:N73)</f>
        <v>#VALUE!</v>
      </c>
      <c r="I73" s="238" t="e">
        <f>SUM('Resultater detaljert'!P73:Q73)</f>
        <v>#VALUE!</v>
      </c>
      <c r="J73" s="37">
        <f>SUM('Resultater detaljert'!R73:S73)</f>
        <v>0</v>
      </c>
      <c r="K73" s="37">
        <f>'Resultater detaljert'!T73</f>
        <v>0</v>
      </c>
    </row>
    <row r="74" spans="1:11" x14ac:dyDescent="0.2">
      <c r="A74" s="39">
        <f>Inndata!A73</f>
        <v>0</v>
      </c>
      <c r="B74" s="39">
        <f>Inndata!B73</f>
        <v>0</v>
      </c>
      <c r="C74" s="39">
        <f>Inndata!C73</f>
        <v>0</v>
      </c>
      <c r="D74" s="52">
        <f t="array" ref="D74">SUM(IFERROR(E74:K74,0))</f>
        <v>0</v>
      </c>
      <c r="E74" s="36">
        <f>Inndata!D73</f>
        <v>0</v>
      </c>
      <c r="F74" s="36">
        <f>Inndata!E73</f>
        <v>0</v>
      </c>
      <c r="G74" s="37">
        <f>SUM('Resultater detaljert'!G74:J74)</f>
        <v>0</v>
      </c>
      <c r="H74" s="231" t="e">
        <f>SUM('Resultater detaljert'!K74:N74)</f>
        <v>#VALUE!</v>
      </c>
      <c r="I74" s="238" t="e">
        <f>SUM('Resultater detaljert'!P74:Q74)</f>
        <v>#VALUE!</v>
      </c>
      <c r="J74" s="37">
        <f>SUM('Resultater detaljert'!R74:S74)</f>
        <v>0</v>
      </c>
      <c r="K74" s="37">
        <f>'Resultater detaljert'!T74</f>
        <v>0</v>
      </c>
    </row>
    <row r="75" spans="1:11" x14ac:dyDescent="0.2">
      <c r="A75" s="39">
        <f>Inndata!A74</f>
        <v>0</v>
      </c>
      <c r="B75" s="39">
        <f>Inndata!B74</f>
        <v>0</v>
      </c>
      <c r="C75" s="39">
        <f>Inndata!C74</f>
        <v>0</v>
      </c>
      <c r="D75" s="52">
        <f t="array" ref="D75">SUM(IFERROR(E75:K75,0))</f>
        <v>0</v>
      </c>
      <c r="E75" s="36">
        <f>Inndata!D74</f>
        <v>0</v>
      </c>
      <c r="F75" s="36">
        <f>Inndata!E74</f>
        <v>0</v>
      </c>
      <c r="G75" s="37">
        <f>SUM('Resultater detaljert'!G75:J75)</f>
        <v>0</v>
      </c>
      <c r="H75" s="231" t="e">
        <f>SUM('Resultater detaljert'!K75:N75)</f>
        <v>#VALUE!</v>
      </c>
      <c r="I75" s="238" t="e">
        <f>SUM('Resultater detaljert'!P75:Q75)</f>
        <v>#VALUE!</v>
      </c>
      <c r="J75" s="37">
        <f>SUM('Resultater detaljert'!R75:S75)</f>
        <v>0</v>
      </c>
      <c r="K75" s="37">
        <f>'Resultater detaljert'!T75</f>
        <v>0</v>
      </c>
    </row>
    <row r="76" spans="1:11" x14ac:dyDescent="0.2">
      <c r="A76" s="39">
        <f>Inndata!A75</f>
        <v>0</v>
      </c>
      <c r="B76" s="39">
        <f>Inndata!B75</f>
        <v>0</v>
      </c>
      <c r="C76" s="39">
        <f>Inndata!C75</f>
        <v>0</v>
      </c>
      <c r="D76" s="52">
        <f t="array" ref="D76">SUM(IFERROR(E76:K76,0))</f>
        <v>0</v>
      </c>
      <c r="E76" s="36">
        <f>Inndata!D75</f>
        <v>0</v>
      </c>
      <c r="F76" s="36">
        <f>Inndata!E75</f>
        <v>0</v>
      </c>
      <c r="G76" s="37">
        <f>SUM('Resultater detaljert'!G76:J76)</f>
        <v>0</v>
      </c>
      <c r="H76" s="231" t="e">
        <f>SUM('Resultater detaljert'!K76:N76)</f>
        <v>#VALUE!</v>
      </c>
      <c r="I76" s="238" t="e">
        <f>SUM('Resultater detaljert'!P76:Q76)</f>
        <v>#VALUE!</v>
      </c>
      <c r="J76" s="37">
        <f>SUM('Resultater detaljert'!R76:S76)</f>
        <v>0</v>
      </c>
      <c r="K76" s="37">
        <f>'Resultater detaljert'!T76</f>
        <v>0</v>
      </c>
    </row>
    <row r="77" spans="1:11" x14ac:dyDescent="0.2">
      <c r="A77" s="39">
        <f>Inndata!A76</f>
        <v>0</v>
      </c>
      <c r="B77" s="39">
        <f>Inndata!B76</f>
        <v>0</v>
      </c>
      <c r="C77" s="39">
        <f>Inndata!C76</f>
        <v>0</v>
      </c>
      <c r="D77" s="52">
        <f t="array" ref="D77">SUM(IFERROR(E77:K77,0))</f>
        <v>0</v>
      </c>
      <c r="E77" s="36">
        <f>Inndata!D76</f>
        <v>0</v>
      </c>
      <c r="F77" s="36">
        <f>Inndata!E76</f>
        <v>0</v>
      </c>
      <c r="G77" s="37">
        <f>SUM('Resultater detaljert'!G77:J77)</f>
        <v>0</v>
      </c>
      <c r="H77" s="231" t="e">
        <f>SUM('Resultater detaljert'!K77:N77)</f>
        <v>#VALUE!</v>
      </c>
      <c r="I77" s="238" t="e">
        <f>SUM('Resultater detaljert'!P77:Q77)</f>
        <v>#VALUE!</v>
      </c>
      <c r="J77" s="37">
        <f>SUM('Resultater detaljert'!R77:S77)</f>
        <v>0</v>
      </c>
      <c r="K77" s="37">
        <f>'Resultater detaljert'!T77</f>
        <v>0</v>
      </c>
    </row>
    <row r="78" spans="1:11" x14ac:dyDescent="0.2">
      <c r="A78" s="39">
        <f>Inndata!A77</f>
        <v>0</v>
      </c>
      <c r="B78" s="39">
        <f>Inndata!B77</f>
        <v>0</v>
      </c>
      <c r="C78" s="39">
        <f>Inndata!C77</f>
        <v>0</v>
      </c>
      <c r="D78" s="52">
        <f t="array" ref="D78">SUM(IFERROR(E78:K78,0))</f>
        <v>0</v>
      </c>
      <c r="E78" s="36">
        <f>Inndata!D77</f>
        <v>0</v>
      </c>
      <c r="F78" s="36">
        <f>Inndata!E77</f>
        <v>0</v>
      </c>
      <c r="G78" s="37">
        <f>SUM('Resultater detaljert'!G78:J78)</f>
        <v>0</v>
      </c>
      <c r="H78" s="231" t="e">
        <f>SUM('Resultater detaljert'!K78:N78)</f>
        <v>#VALUE!</v>
      </c>
      <c r="I78" s="238" t="e">
        <f>SUM('Resultater detaljert'!P78:Q78)</f>
        <v>#VALUE!</v>
      </c>
      <c r="J78" s="37">
        <f>SUM('Resultater detaljert'!R78:S78)</f>
        <v>0</v>
      </c>
      <c r="K78" s="37">
        <f>'Resultater detaljert'!T78</f>
        <v>0</v>
      </c>
    </row>
    <row r="79" spans="1:11" x14ac:dyDescent="0.2">
      <c r="A79" s="39">
        <f>Inndata!A78</f>
        <v>0</v>
      </c>
      <c r="B79" s="39">
        <f>Inndata!B78</f>
        <v>0</v>
      </c>
      <c r="C79" s="39">
        <f>Inndata!C78</f>
        <v>0</v>
      </c>
      <c r="D79" s="52">
        <f t="array" ref="D79">SUM(IFERROR(E79:K79,0))</f>
        <v>0</v>
      </c>
      <c r="E79" s="36">
        <f>Inndata!D78</f>
        <v>0</v>
      </c>
      <c r="F79" s="36">
        <f>Inndata!E78</f>
        <v>0</v>
      </c>
      <c r="G79" s="37">
        <f>SUM('Resultater detaljert'!G79:J79)</f>
        <v>0</v>
      </c>
      <c r="H79" s="231" t="e">
        <f>SUM('Resultater detaljert'!K79:N79)</f>
        <v>#VALUE!</v>
      </c>
      <c r="I79" s="238" t="e">
        <f>SUM('Resultater detaljert'!P79:Q79)</f>
        <v>#VALUE!</v>
      </c>
      <c r="J79" s="37">
        <f>SUM('Resultater detaljert'!R79:S79)</f>
        <v>0</v>
      </c>
      <c r="K79" s="37">
        <f>'Resultater detaljert'!T79</f>
        <v>0</v>
      </c>
    </row>
    <row r="80" spans="1:11" x14ac:dyDescent="0.2">
      <c r="A80" s="39">
        <f>Inndata!A79</f>
        <v>0</v>
      </c>
      <c r="B80" s="39">
        <f>Inndata!B79</f>
        <v>0</v>
      </c>
      <c r="C80" s="39">
        <f>Inndata!C79</f>
        <v>0</v>
      </c>
      <c r="D80" s="52">
        <f t="array" ref="D80">SUM(IFERROR(E80:K80,0))</f>
        <v>0</v>
      </c>
      <c r="E80" s="36">
        <f>Inndata!D79</f>
        <v>0</v>
      </c>
      <c r="F80" s="36">
        <f>Inndata!E79</f>
        <v>0</v>
      </c>
      <c r="G80" s="37">
        <f>SUM('Resultater detaljert'!G80:J80)</f>
        <v>0</v>
      </c>
      <c r="H80" s="231" t="e">
        <f>SUM('Resultater detaljert'!K80:N80)</f>
        <v>#VALUE!</v>
      </c>
      <c r="I80" s="238" t="e">
        <f>SUM('Resultater detaljert'!P80:Q80)</f>
        <v>#VALUE!</v>
      </c>
      <c r="J80" s="37">
        <f>SUM('Resultater detaljert'!R80:S80)</f>
        <v>0</v>
      </c>
      <c r="K80" s="37">
        <f>'Resultater detaljert'!T80</f>
        <v>0</v>
      </c>
    </row>
    <row r="81" spans="1:11" x14ac:dyDescent="0.2">
      <c r="A81" s="39">
        <f>Inndata!A80</f>
        <v>0</v>
      </c>
      <c r="B81" s="39">
        <f>Inndata!B80</f>
        <v>0</v>
      </c>
      <c r="C81" s="39">
        <f>Inndata!C80</f>
        <v>0</v>
      </c>
      <c r="D81" s="52">
        <f t="array" ref="D81">SUM(IFERROR(E81:K81,0))</f>
        <v>0</v>
      </c>
      <c r="E81" s="36">
        <f>Inndata!D80</f>
        <v>0</v>
      </c>
      <c r="F81" s="36">
        <f>Inndata!E80</f>
        <v>0</v>
      </c>
      <c r="G81" s="37">
        <f>SUM('Resultater detaljert'!G81:J81)</f>
        <v>0</v>
      </c>
      <c r="H81" s="231" t="e">
        <f>SUM('Resultater detaljert'!K81:N81)</f>
        <v>#VALUE!</v>
      </c>
      <c r="I81" s="238" t="e">
        <f>SUM('Resultater detaljert'!P81:Q81)</f>
        <v>#VALUE!</v>
      </c>
      <c r="J81" s="37">
        <f>SUM('Resultater detaljert'!R81:S81)</f>
        <v>0</v>
      </c>
      <c r="K81" s="37">
        <f>'Resultater detaljert'!T81</f>
        <v>0</v>
      </c>
    </row>
    <row r="82" spans="1:11" x14ac:dyDescent="0.2">
      <c r="A82" s="39">
        <f>Inndata!A81</f>
        <v>0</v>
      </c>
      <c r="B82" s="39">
        <f>Inndata!B81</f>
        <v>0</v>
      </c>
      <c r="C82" s="39">
        <f>Inndata!C81</f>
        <v>0</v>
      </c>
      <c r="D82" s="52">
        <f t="array" ref="D82">SUM(IFERROR(E82:K82,0))</f>
        <v>0</v>
      </c>
      <c r="E82" s="36">
        <f>Inndata!D81</f>
        <v>0</v>
      </c>
      <c r="F82" s="36">
        <f>Inndata!E81</f>
        <v>0</v>
      </c>
      <c r="G82" s="37">
        <f>SUM('Resultater detaljert'!G82:J82)</f>
        <v>0</v>
      </c>
      <c r="H82" s="231" t="e">
        <f>SUM('Resultater detaljert'!K82:N82)</f>
        <v>#VALUE!</v>
      </c>
      <c r="I82" s="238" t="e">
        <f>SUM('Resultater detaljert'!P82:Q82)</f>
        <v>#VALUE!</v>
      </c>
      <c r="J82" s="37">
        <f>SUM('Resultater detaljert'!R82:S82)</f>
        <v>0</v>
      </c>
      <c r="K82" s="37">
        <f>'Resultater detaljert'!T82</f>
        <v>0</v>
      </c>
    </row>
    <row r="83" spans="1:11" x14ac:dyDescent="0.2">
      <c r="A83" s="39">
        <f>Inndata!A82</f>
        <v>0</v>
      </c>
      <c r="B83" s="39">
        <f>Inndata!B82</f>
        <v>0</v>
      </c>
      <c r="C83" s="39">
        <f>Inndata!C82</f>
        <v>0</v>
      </c>
      <c r="D83" s="52">
        <f t="array" ref="D83">SUM(IFERROR(E83:K83,0))</f>
        <v>0</v>
      </c>
      <c r="E83" s="36">
        <f>Inndata!D82</f>
        <v>0</v>
      </c>
      <c r="F83" s="36">
        <f>Inndata!E82</f>
        <v>0</v>
      </c>
      <c r="G83" s="37">
        <f>SUM('Resultater detaljert'!G83:J83)</f>
        <v>0</v>
      </c>
      <c r="H83" s="231" t="e">
        <f>SUM('Resultater detaljert'!K83:N83)</f>
        <v>#VALUE!</v>
      </c>
      <c r="I83" s="238" t="e">
        <f>SUM('Resultater detaljert'!P83:Q83)</f>
        <v>#VALUE!</v>
      </c>
      <c r="J83" s="37">
        <f>SUM('Resultater detaljert'!R83:S83)</f>
        <v>0</v>
      </c>
      <c r="K83" s="37">
        <f>'Resultater detaljert'!T83</f>
        <v>0</v>
      </c>
    </row>
    <row r="84" spans="1:11" x14ac:dyDescent="0.2">
      <c r="A84" s="39">
        <f>Inndata!A83</f>
        <v>0</v>
      </c>
      <c r="B84" s="39">
        <f>Inndata!B83</f>
        <v>0</v>
      </c>
      <c r="C84" s="39">
        <f>Inndata!C83</f>
        <v>0</v>
      </c>
      <c r="D84" s="52">
        <f t="array" ref="D84">SUM(IFERROR(E84:K84,0))</f>
        <v>0</v>
      </c>
      <c r="E84" s="36">
        <f>Inndata!D83</f>
        <v>0</v>
      </c>
      <c r="F84" s="36">
        <f>Inndata!E83</f>
        <v>0</v>
      </c>
      <c r="G84" s="37">
        <f>SUM('Resultater detaljert'!G84:J84)</f>
        <v>0</v>
      </c>
      <c r="H84" s="231" t="e">
        <f>SUM('Resultater detaljert'!K84:N84)</f>
        <v>#VALUE!</v>
      </c>
      <c r="I84" s="238" t="e">
        <f>SUM('Resultater detaljert'!P84:Q84)</f>
        <v>#VALUE!</v>
      </c>
      <c r="J84" s="37">
        <f>SUM('Resultater detaljert'!R84:S84)</f>
        <v>0</v>
      </c>
      <c r="K84" s="37">
        <f>'Resultater detaljert'!T84</f>
        <v>0</v>
      </c>
    </row>
    <row r="85" spans="1:11" x14ac:dyDescent="0.2">
      <c r="A85" s="39">
        <f>Inndata!A84</f>
        <v>0</v>
      </c>
      <c r="B85" s="39">
        <f>Inndata!B84</f>
        <v>0</v>
      </c>
      <c r="C85" s="39">
        <f>Inndata!C84</f>
        <v>0</v>
      </c>
      <c r="D85" s="52">
        <f t="array" ref="D85">SUM(IFERROR(E85:K85,0))</f>
        <v>0</v>
      </c>
      <c r="E85" s="36">
        <f>Inndata!D84</f>
        <v>0</v>
      </c>
      <c r="F85" s="36">
        <f>Inndata!E84</f>
        <v>0</v>
      </c>
      <c r="G85" s="37">
        <f>SUM('Resultater detaljert'!G85:J85)</f>
        <v>0</v>
      </c>
      <c r="H85" s="231" t="e">
        <f>SUM('Resultater detaljert'!K85:N85)</f>
        <v>#VALUE!</v>
      </c>
      <c r="I85" s="238" t="e">
        <f>SUM('Resultater detaljert'!P85:Q85)</f>
        <v>#VALUE!</v>
      </c>
      <c r="J85" s="37">
        <f>SUM('Resultater detaljert'!R85:S85)</f>
        <v>0</v>
      </c>
      <c r="K85" s="37">
        <f>'Resultater detaljert'!T85</f>
        <v>0</v>
      </c>
    </row>
    <row r="86" spans="1:11" x14ac:dyDescent="0.2">
      <c r="A86" s="39">
        <f>Inndata!A85</f>
        <v>0</v>
      </c>
      <c r="B86" s="39">
        <f>Inndata!B85</f>
        <v>0</v>
      </c>
      <c r="C86" s="39">
        <f>Inndata!C85</f>
        <v>0</v>
      </c>
      <c r="D86" s="52">
        <f t="array" ref="D86">SUM(IFERROR(E86:K86,0))</f>
        <v>0</v>
      </c>
      <c r="E86" s="36">
        <f>Inndata!D85</f>
        <v>0</v>
      </c>
      <c r="F86" s="36">
        <f>Inndata!E85</f>
        <v>0</v>
      </c>
      <c r="G86" s="37">
        <f>SUM('Resultater detaljert'!G86:J86)</f>
        <v>0</v>
      </c>
      <c r="H86" s="231" t="e">
        <f>SUM('Resultater detaljert'!K86:N86)</f>
        <v>#VALUE!</v>
      </c>
      <c r="I86" s="238" t="e">
        <f>SUM('Resultater detaljert'!P86:Q86)</f>
        <v>#VALUE!</v>
      </c>
      <c r="J86" s="37">
        <f>SUM('Resultater detaljert'!R86:S86)</f>
        <v>0</v>
      </c>
      <c r="K86" s="37">
        <f>'Resultater detaljert'!T86</f>
        <v>0</v>
      </c>
    </row>
    <row r="87" spans="1:11" x14ac:dyDescent="0.2">
      <c r="A87" s="39">
        <f>Inndata!A86</f>
        <v>0</v>
      </c>
      <c r="B87" s="39">
        <f>Inndata!B86</f>
        <v>0</v>
      </c>
      <c r="C87" s="39">
        <f>Inndata!C86</f>
        <v>0</v>
      </c>
      <c r="D87" s="52">
        <f t="array" ref="D87">SUM(IFERROR(E87:K87,0))</f>
        <v>0</v>
      </c>
      <c r="E87" s="36">
        <f>Inndata!D86</f>
        <v>0</v>
      </c>
      <c r="F87" s="36">
        <f>Inndata!E86</f>
        <v>0</v>
      </c>
      <c r="G87" s="37">
        <f>SUM('Resultater detaljert'!G87:J87)</f>
        <v>0</v>
      </c>
      <c r="H87" s="231" t="e">
        <f>SUM('Resultater detaljert'!K87:N87)</f>
        <v>#VALUE!</v>
      </c>
      <c r="I87" s="238" t="e">
        <f>SUM('Resultater detaljert'!P87:Q87)</f>
        <v>#VALUE!</v>
      </c>
      <c r="J87" s="37">
        <f>SUM('Resultater detaljert'!R87:S87)</f>
        <v>0</v>
      </c>
      <c r="K87" s="37">
        <f>'Resultater detaljert'!T87</f>
        <v>0</v>
      </c>
    </row>
    <row r="88" spans="1:11" x14ac:dyDescent="0.2">
      <c r="A88" s="39">
        <f>Inndata!A87</f>
        <v>0</v>
      </c>
      <c r="B88" s="39">
        <f>Inndata!B87</f>
        <v>0</v>
      </c>
      <c r="C88" s="39">
        <f>Inndata!C87</f>
        <v>0</v>
      </c>
      <c r="D88" s="52">
        <f t="array" ref="D88">SUM(IFERROR(E88:K88,0))</f>
        <v>0</v>
      </c>
      <c r="E88" s="36">
        <f>Inndata!D87</f>
        <v>0</v>
      </c>
      <c r="F88" s="36">
        <f>Inndata!E87</f>
        <v>0</v>
      </c>
      <c r="G88" s="37">
        <f>SUM('Resultater detaljert'!G88:J88)</f>
        <v>0</v>
      </c>
      <c r="H88" s="231" t="e">
        <f>SUM('Resultater detaljert'!K88:N88)</f>
        <v>#VALUE!</v>
      </c>
      <c r="I88" s="238" t="e">
        <f>SUM('Resultater detaljert'!P88:Q88)</f>
        <v>#VALUE!</v>
      </c>
      <c r="J88" s="37">
        <f>SUM('Resultater detaljert'!R88:S88)</f>
        <v>0</v>
      </c>
      <c r="K88" s="37">
        <f>'Resultater detaljert'!T88</f>
        <v>0</v>
      </c>
    </row>
    <row r="89" spans="1:11" x14ac:dyDescent="0.2">
      <c r="A89" s="39">
        <f>Inndata!A88</f>
        <v>0</v>
      </c>
      <c r="B89" s="39">
        <f>Inndata!B88</f>
        <v>0</v>
      </c>
      <c r="C89" s="39">
        <f>Inndata!C88</f>
        <v>0</v>
      </c>
      <c r="D89" s="52">
        <f t="array" ref="D89">SUM(IFERROR(E89:K89,0))</f>
        <v>0</v>
      </c>
      <c r="E89" s="36">
        <f>Inndata!D88</f>
        <v>0</v>
      </c>
      <c r="F89" s="36">
        <f>Inndata!E88</f>
        <v>0</v>
      </c>
      <c r="G89" s="37">
        <f>SUM('Resultater detaljert'!G89:J89)</f>
        <v>0</v>
      </c>
      <c r="H89" s="231" t="e">
        <f>SUM('Resultater detaljert'!K89:N89)</f>
        <v>#VALUE!</v>
      </c>
      <c r="I89" s="238" t="e">
        <f>SUM('Resultater detaljert'!P89:Q89)</f>
        <v>#VALUE!</v>
      </c>
      <c r="J89" s="37">
        <f>SUM('Resultater detaljert'!R89:S89)</f>
        <v>0</v>
      </c>
      <c r="K89" s="37">
        <f>'Resultater detaljert'!T89</f>
        <v>0</v>
      </c>
    </row>
    <row r="90" spans="1:11" x14ac:dyDescent="0.2">
      <c r="A90" s="39">
        <f>Inndata!A89</f>
        <v>0</v>
      </c>
      <c r="B90" s="39">
        <f>Inndata!B89</f>
        <v>0</v>
      </c>
      <c r="C90" s="39">
        <f>Inndata!C89</f>
        <v>0</v>
      </c>
      <c r="D90" s="52">
        <f t="array" ref="D90">SUM(IFERROR(E90:K90,0))</f>
        <v>0</v>
      </c>
      <c r="E90" s="36">
        <f>Inndata!D89</f>
        <v>0</v>
      </c>
      <c r="F90" s="36">
        <f>Inndata!E89</f>
        <v>0</v>
      </c>
      <c r="G90" s="37">
        <f>SUM('Resultater detaljert'!G90:J90)</f>
        <v>0</v>
      </c>
      <c r="H90" s="231" t="e">
        <f>SUM('Resultater detaljert'!K90:N90)</f>
        <v>#VALUE!</v>
      </c>
      <c r="I90" s="238" t="e">
        <f>SUM('Resultater detaljert'!P90:Q90)</f>
        <v>#VALUE!</v>
      </c>
      <c r="J90" s="37">
        <f>SUM('Resultater detaljert'!R90:S90)</f>
        <v>0</v>
      </c>
      <c r="K90" s="37">
        <f>'Resultater detaljert'!T90</f>
        <v>0</v>
      </c>
    </row>
    <row r="91" spans="1:11" x14ac:dyDescent="0.2">
      <c r="A91" s="39">
        <f>Inndata!A90</f>
        <v>0</v>
      </c>
      <c r="B91" s="39">
        <f>Inndata!B90</f>
        <v>0</v>
      </c>
      <c r="C91" s="39">
        <f>Inndata!C90</f>
        <v>0</v>
      </c>
      <c r="D91" s="52">
        <f t="array" ref="D91">SUM(IFERROR(E91:K91,0))</f>
        <v>0</v>
      </c>
      <c r="E91" s="36">
        <f>Inndata!D90</f>
        <v>0</v>
      </c>
      <c r="F91" s="36">
        <f>Inndata!E90</f>
        <v>0</v>
      </c>
      <c r="G91" s="37">
        <f>SUM('Resultater detaljert'!G91:J91)</f>
        <v>0</v>
      </c>
      <c r="H91" s="231" t="e">
        <f>SUM('Resultater detaljert'!K91:N91)</f>
        <v>#VALUE!</v>
      </c>
      <c r="I91" s="238" t="e">
        <f>SUM('Resultater detaljert'!P91:Q91)</f>
        <v>#VALUE!</v>
      </c>
      <c r="J91" s="37">
        <f>SUM('Resultater detaljert'!R91:S91)</f>
        <v>0</v>
      </c>
      <c r="K91" s="37">
        <f>'Resultater detaljert'!T91</f>
        <v>0</v>
      </c>
    </row>
    <row r="92" spans="1:11" x14ac:dyDescent="0.2">
      <c r="A92" s="39">
        <f>Inndata!A91</f>
        <v>0</v>
      </c>
      <c r="B92" s="39">
        <f>Inndata!B91</f>
        <v>0</v>
      </c>
      <c r="C92" s="39">
        <f>Inndata!C91</f>
        <v>0</v>
      </c>
      <c r="D92" s="52">
        <f t="array" ref="D92">SUM(IFERROR(E92:K92,0))</f>
        <v>0</v>
      </c>
      <c r="E92" s="36">
        <f>Inndata!D91</f>
        <v>0</v>
      </c>
      <c r="F92" s="36">
        <f>Inndata!E91</f>
        <v>0</v>
      </c>
      <c r="G92" s="37">
        <f>SUM('Resultater detaljert'!G92:J92)</f>
        <v>0</v>
      </c>
      <c r="H92" s="231" t="e">
        <f>SUM('Resultater detaljert'!K92:N92)</f>
        <v>#VALUE!</v>
      </c>
      <c r="I92" s="238" t="e">
        <f>SUM('Resultater detaljert'!P92:Q92)</f>
        <v>#VALUE!</v>
      </c>
      <c r="J92" s="37">
        <f>SUM('Resultater detaljert'!R92:S92)</f>
        <v>0</v>
      </c>
      <c r="K92" s="37">
        <f>'Resultater detaljert'!T92</f>
        <v>0</v>
      </c>
    </row>
    <row r="93" spans="1:11" x14ac:dyDescent="0.2">
      <c r="A93" s="39">
        <f>Inndata!A92</f>
        <v>0</v>
      </c>
      <c r="B93" s="39">
        <f>Inndata!B92</f>
        <v>0</v>
      </c>
      <c r="C93" s="39">
        <f>Inndata!C92</f>
        <v>0</v>
      </c>
      <c r="D93" s="52">
        <f t="array" ref="D93">SUM(IFERROR(E93:K93,0))</f>
        <v>0</v>
      </c>
      <c r="E93" s="36">
        <f>Inndata!D92</f>
        <v>0</v>
      </c>
      <c r="F93" s="36">
        <f>Inndata!E92</f>
        <v>0</v>
      </c>
      <c r="G93" s="37">
        <f>SUM('Resultater detaljert'!G93:J93)</f>
        <v>0</v>
      </c>
      <c r="H93" s="231" t="e">
        <f>SUM('Resultater detaljert'!K93:N93)</f>
        <v>#VALUE!</v>
      </c>
      <c r="I93" s="238" t="e">
        <f>SUM('Resultater detaljert'!P93:Q93)</f>
        <v>#VALUE!</v>
      </c>
      <c r="J93" s="37">
        <f>SUM('Resultater detaljert'!R93:S93)</f>
        <v>0</v>
      </c>
      <c r="K93" s="37">
        <f>'Resultater detaljert'!T93</f>
        <v>0</v>
      </c>
    </row>
    <row r="94" spans="1:11" x14ac:dyDescent="0.2">
      <c r="A94" s="39">
        <f>Inndata!A93</f>
        <v>0</v>
      </c>
      <c r="B94" s="39">
        <f>Inndata!B93</f>
        <v>0</v>
      </c>
      <c r="C94" s="39">
        <f>Inndata!C93</f>
        <v>0</v>
      </c>
      <c r="D94" s="52">
        <f t="array" ref="D94">SUM(IFERROR(E94:K94,0))</f>
        <v>0</v>
      </c>
      <c r="E94" s="36">
        <f>Inndata!D93</f>
        <v>0</v>
      </c>
      <c r="F94" s="36">
        <f>Inndata!E93</f>
        <v>0</v>
      </c>
      <c r="G94" s="37">
        <f>SUM('Resultater detaljert'!G94:J94)</f>
        <v>0</v>
      </c>
      <c r="H94" s="231" t="e">
        <f>SUM('Resultater detaljert'!K94:N94)</f>
        <v>#VALUE!</v>
      </c>
      <c r="I94" s="238" t="e">
        <f>SUM('Resultater detaljert'!P94:Q94)</f>
        <v>#VALUE!</v>
      </c>
      <c r="J94" s="37">
        <f>SUM('Resultater detaljert'!R94:S94)</f>
        <v>0</v>
      </c>
      <c r="K94" s="37">
        <f>'Resultater detaljert'!T94</f>
        <v>0</v>
      </c>
    </row>
    <row r="95" spans="1:11" x14ac:dyDescent="0.2">
      <c r="A95" s="39">
        <f>Inndata!A94</f>
        <v>0</v>
      </c>
      <c r="B95" s="39">
        <f>Inndata!B94</f>
        <v>0</v>
      </c>
      <c r="C95" s="39">
        <f>Inndata!C94</f>
        <v>0</v>
      </c>
      <c r="D95" s="52">
        <f t="array" ref="D95">SUM(IFERROR(E95:K95,0))</f>
        <v>0</v>
      </c>
      <c r="E95" s="36">
        <f>Inndata!D94</f>
        <v>0</v>
      </c>
      <c r="F95" s="36">
        <f>Inndata!E94</f>
        <v>0</v>
      </c>
      <c r="G95" s="37">
        <f>SUM('Resultater detaljert'!G95:J95)</f>
        <v>0</v>
      </c>
      <c r="H95" s="231" t="e">
        <f>SUM('Resultater detaljert'!K95:N95)</f>
        <v>#VALUE!</v>
      </c>
      <c r="I95" s="238" t="e">
        <f>SUM('Resultater detaljert'!P95:Q95)</f>
        <v>#VALUE!</v>
      </c>
      <c r="J95" s="37">
        <f>SUM('Resultater detaljert'!R95:S95)</f>
        <v>0</v>
      </c>
      <c r="K95" s="37">
        <f>'Resultater detaljert'!T95</f>
        <v>0</v>
      </c>
    </row>
    <row r="96" spans="1:11" x14ac:dyDescent="0.2">
      <c r="A96" s="39">
        <f>Inndata!A95</f>
        <v>0</v>
      </c>
      <c r="B96" s="39">
        <f>Inndata!B95</f>
        <v>0</v>
      </c>
      <c r="C96" s="39">
        <f>Inndata!C95</f>
        <v>0</v>
      </c>
      <c r="D96" s="52">
        <f t="array" ref="D96">SUM(IFERROR(E96:K96,0))</f>
        <v>0</v>
      </c>
      <c r="E96" s="36">
        <f>Inndata!D95</f>
        <v>0</v>
      </c>
      <c r="F96" s="36">
        <f>Inndata!E95</f>
        <v>0</v>
      </c>
      <c r="G96" s="37">
        <f>SUM('Resultater detaljert'!G96:J96)</f>
        <v>0</v>
      </c>
      <c r="H96" s="231" t="e">
        <f>SUM('Resultater detaljert'!K96:N96)</f>
        <v>#VALUE!</v>
      </c>
      <c r="I96" s="238" t="e">
        <f>SUM('Resultater detaljert'!P96:Q96)</f>
        <v>#VALUE!</v>
      </c>
      <c r="J96" s="37">
        <f>SUM('Resultater detaljert'!R96:S96)</f>
        <v>0</v>
      </c>
      <c r="K96" s="37">
        <f>'Resultater detaljert'!T96</f>
        <v>0</v>
      </c>
    </row>
    <row r="97" spans="1:11" x14ac:dyDescent="0.2">
      <c r="A97" s="39">
        <f>Inndata!A96</f>
        <v>0</v>
      </c>
      <c r="B97" s="39">
        <f>Inndata!B96</f>
        <v>0</v>
      </c>
      <c r="C97" s="39">
        <f>Inndata!C96</f>
        <v>0</v>
      </c>
      <c r="D97" s="52">
        <f t="array" ref="D97">SUM(IFERROR(E97:K97,0))</f>
        <v>0</v>
      </c>
      <c r="E97" s="36">
        <f>Inndata!D96</f>
        <v>0</v>
      </c>
      <c r="F97" s="36">
        <f>Inndata!E96</f>
        <v>0</v>
      </c>
      <c r="G97" s="37">
        <f>SUM('Resultater detaljert'!G97:J97)</f>
        <v>0</v>
      </c>
      <c r="H97" s="231" t="e">
        <f>SUM('Resultater detaljert'!K97:N97)</f>
        <v>#VALUE!</v>
      </c>
      <c r="I97" s="238" t="e">
        <f>SUM('Resultater detaljert'!P97:Q97)</f>
        <v>#VALUE!</v>
      </c>
      <c r="J97" s="37">
        <f>SUM('Resultater detaljert'!R97:S97)</f>
        <v>0</v>
      </c>
      <c r="K97" s="37">
        <f>'Resultater detaljert'!T97</f>
        <v>0</v>
      </c>
    </row>
    <row r="98" spans="1:11" x14ac:dyDescent="0.2">
      <c r="A98" s="39">
        <f>Inndata!A97</f>
        <v>0</v>
      </c>
      <c r="B98" s="39">
        <f>Inndata!B97</f>
        <v>0</v>
      </c>
      <c r="C98" s="39">
        <f>Inndata!C97</f>
        <v>0</v>
      </c>
      <c r="D98" s="52">
        <f t="array" ref="D98">SUM(IFERROR(E98:K98,0))</f>
        <v>0</v>
      </c>
      <c r="E98" s="36">
        <f>Inndata!D97</f>
        <v>0</v>
      </c>
      <c r="F98" s="36">
        <f>Inndata!E97</f>
        <v>0</v>
      </c>
      <c r="G98" s="37">
        <f>SUM('Resultater detaljert'!G98:J98)</f>
        <v>0</v>
      </c>
      <c r="H98" s="231" t="e">
        <f>SUM('Resultater detaljert'!K98:N98)</f>
        <v>#VALUE!</v>
      </c>
      <c r="I98" s="238" t="e">
        <f>SUM('Resultater detaljert'!P98:Q98)</f>
        <v>#VALUE!</v>
      </c>
      <c r="J98" s="37">
        <f>SUM('Resultater detaljert'!R98:S98)</f>
        <v>0</v>
      </c>
      <c r="K98" s="37">
        <f>'Resultater detaljert'!T98</f>
        <v>0</v>
      </c>
    </row>
    <row r="99" spans="1:11" x14ac:dyDescent="0.2">
      <c r="A99" s="39">
        <f>Inndata!A98</f>
        <v>0</v>
      </c>
      <c r="B99" s="39">
        <f>Inndata!B98</f>
        <v>0</v>
      </c>
      <c r="C99" s="39">
        <f>Inndata!C98</f>
        <v>0</v>
      </c>
      <c r="D99" s="52">
        <f t="array" ref="D99">SUM(IFERROR(E99:K99,0))</f>
        <v>0</v>
      </c>
      <c r="E99" s="36">
        <f>Inndata!D98</f>
        <v>0</v>
      </c>
      <c r="F99" s="36">
        <f>Inndata!E98</f>
        <v>0</v>
      </c>
      <c r="G99" s="37">
        <f>SUM('Resultater detaljert'!G99:J99)</f>
        <v>0</v>
      </c>
      <c r="H99" s="231" t="e">
        <f>SUM('Resultater detaljert'!K99:N99)</f>
        <v>#VALUE!</v>
      </c>
      <c r="I99" s="238" t="e">
        <f>SUM('Resultater detaljert'!P99:Q99)</f>
        <v>#VALUE!</v>
      </c>
      <c r="J99" s="37">
        <f>SUM('Resultater detaljert'!R99:S99)</f>
        <v>0</v>
      </c>
      <c r="K99" s="37">
        <f>'Resultater detaljert'!T99</f>
        <v>0</v>
      </c>
    </row>
    <row r="100" spans="1:11" x14ac:dyDescent="0.2">
      <c r="A100" s="39">
        <f>Inndata!A99</f>
        <v>0</v>
      </c>
      <c r="B100" s="39">
        <f>Inndata!B99</f>
        <v>0</v>
      </c>
      <c r="C100" s="39">
        <f>Inndata!C99</f>
        <v>0</v>
      </c>
      <c r="D100" s="52">
        <f t="array" ref="D100">SUM(IFERROR(E100:K100,0))</f>
        <v>0</v>
      </c>
      <c r="E100" s="36">
        <f>Inndata!D99</f>
        <v>0</v>
      </c>
      <c r="F100" s="36">
        <f>Inndata!E99</f>
        <v>0</v>
      </c>
      <c r="G100" s="37">
        <f>SUM('Resultater detaljert'!G100:J100)</f>
        <v>0</v>
      </c>
      <c r="H100" s="231" t="e">
        <f>SUM('Resultater detaljert'!K100:N100)</f>
        <v>#VALUE!</v>
      </c>
      <c r="I100" s="238" t="e">
        <f>SUM('Resultater detaljert'!P100:Q100)</f>
        <v>#VALUE!</v>
      </c>
      <c r="J100" s="37">
        <f>SUM('Resultater detaljert'!R100:S100)</f>
        <v>0</v>
      </c>
      <c r="K100" s="37">
        <f>'Resultater detaljert'!T100</f>
        <v>0</v>
      </c>
    </row>
    <row r="101" spans="1:11" x14ac:dyDescent="0.2">
      <c r="A101" s="39">
        <f>Inndata!A100</f>
        <v>0</v>
      </c>
      <c r="B101" s="39">
        <f>Inndata!B100</f>
        <v>0</v>
      </c>
      <c r="C101" s="39">
        <f>Inndata!C100</f>
        <v>0</v>
      </c>
      <c r="D101" s="52">
        <f t="array" ref="D101">SUM(IFERROR(E101:K101,0))</f>
        <v>0</v>
      </c>
      <c r="E101" s="36">
        <f>Inndata!D100</f>
        <v>0</v>
      </c>
      <c r="F101" s="36">
        <f>Inndata!E100</f>
        <v>0</v>
      </c>
      <c r="G101" s="37">
        <f>SUM('Resultater detaljert'!G101:J101)</f>
        <v>0</v>
      </c>
      <c r="H101" s="231" t="e">
        <f>SUM('Resultater detaljert'!K101:N101)</f>
        <v>#VALUE!</v>
      </c>
      <c r="I101" s="238" t="e">
        <f>SUM('Resultater detaljert'!P101:Q101)</f>
        <v>#VALUE!</v>
      </c>
      <c r="J101" s="37">
        <f>SUM('Resultater detaljert'!R101:S101)</f>
        <v>0</v>
      </c>
      <c r="K101" s="37">
        <f>'Resultater detaljert'!T101</f>
        <v>0</v>
      </c>
    </row>
    <row r="102" spans="1:11" x14ac:dyDescent="0.2">
      <c r="A102" s="39">
        <f>Inndata!A101</f>
        <v>0</v>
      </c>
      <c r="B102" s="39">
        <f>Inndata!B101</f>
        <v>0</v>
      </c>
      <c r="C102" s="39">
        <f>Inndata!C101</f>
        <v>0</v>
      </c>
      <c r="D102" s="52">
        <f t="array" ref="D102">SUM(IFERROR(E102:K102,0))</f>
        <v>0</v>
      </c>
      <c r="E102" s="36">
        <f>Inndata!D101</f>
        <v>0</v>
      </c>
      <c r="F102" s="36">
        <f>Inndata!E101</f>
        <v>0</v>
      </c>
      <c r="G102" s="37">
        <f>SUM('Resultater detaljert'!G102:J102)</f>
        <v>0</v>
      </c>
      <c r="H102" s="231" t="e">
        <f>SUM('Resultater detaljert'!K102:N102)</f>
        <v>#VALUE!</v>
      </c>
      <c r="I102" s="238" t="e">
        <f>SUM('Resultater detaljert'!P102:Q102)</f>
        <v>#VALUE!</v>
      </c>
      <c r="J102" s="37">
        <f>SUM('Resultater detaljert'!R102:S102)</f>
        <v>0</v>
      </c>
      <c r="K102" s="37">
        <f>'Resultater detaljert'!T102</f>
        <v>0</v>
      </c>
    </row>
    <row r="103" spans="1:11" x14ac:dyDescent="0.2">
      <c r="A103" s="39">
        <f>Inndata!A102</f>
        <v>0</v>
      </c>
      <c r="B103" s="39">
        <f>Inndata!B102</f>
        <v>0</v>
      </c>
      <c r="C103" s="39">
        <f>Inndata!C102</f>
        <v>0</v>
      </c>
      <c r="D103" s="52">
        <f t="array" ref="D103">SUM(IFERROR(E103:K103,0))</f>
        <v>0</v>
      </c>
      <c r="E103" s="36">
        <f>Inndata!D102</f>
        <v>0</v>
      </c>
      <c r="F103" s="36">
        <f>Inndata!E102</f>
        <v>0</v>
      </c>
      <c r="G103" s="37">
        <f>SUM('Resultater detaljert'!G103:J103)</f>
        <v>0</v>
      </c>
      <c r="H103" s="231" t="e">
        <f>SUM('Resultater detaljert'!K103:N103)</f>
        <v>#VALUE!</v>
      </c>
      <c r="I103" s="238" t="e">
        <f>SUM('Resultater detaljert'!P103:Q103)</f>
        <v>#VALUE!</v>
      </c>
      <c r="J103" s="37">
        <f>SUM('Resultater detaljert'!R103:S103)</f>
        <v>0</v>
      </c>
      <c r="K103" s="37">
        <f>'Resultater detaljert'!T103</f>
        <v>0</v>
      </c>
    </row>
    <row r="104" spans="1:11" x14ac:dyDescent="0.2">
      <c r="A104" s="39">
        <f>Inndata!A103</f>
        <v>0</v>
      </c>
      <c r="B104" s="39">
        <f>Inndata!B103</f>
        <v>0</v>
      </c>
      <c r="C104" s="39">
        <f>Inndata!C103</f>
        <v>0</v>
      </c>
      <c r="D104" s="52">
        <f t="array" ref="D104">SUM(IFERROR(E104:K104,0))</f>
        <v>0</v>
      </c>
      <c r="E104" s="36">
        <f>Inndata!D103</f>
        <v>0</v>
      </c>
      <c r="F104" s="36">
        <f>Inndata!E103</f>
        <v>0</v>
      </c>
      <c r="G104" s="37">
        <f>SUM('Resultater detaljert'!G104:J104)</f>
        <v>0</v>
      </c>
      <c r="H104" s="231" t="e">
        <f>SUM('Resultater detaljert'!K104:N104)</f>
        <v>#VALUE!</v>
      </c>
      <c r="I104" s="238" t="e">
        <f>SUM('Resultater detaljert'!P104:Q104)</f>
        <v>#VALUE!</v>
      </c>
      <c r="J104" s="37">
        <f>SUM('Resultater detaljert'!R104:S104)</f>
        <v>0</v>
      </c>
      <c r="K104" s="37">
        <f>'Resultater detaljert'!T104</f>
        <v>0</v>
      </c>
    </row>
    <row r="105" spans="1:11" x14ac:dyDescent="0.2">
      <c r="A105" s="39">
        <f>Inndata!A104</f>
        <v>0</v>
      </c>
      <c r="B105" s="39">
        <f>Inndata!B104</f>
        <v>0</v>
      </c>
      <c r="C105" s="39">
        <f>Inndata!C104</f>
        <v>0</v>
      </c>
      <c r="D105" s="52">
        <f t="array" ref="D105">SUM(IFERROR(E105:K105,0))</f>
        <v>0</v>
      </c>
      <c r="E105" s="36">
        <f>Inndata!D104</f>
        <v>0</v>
      </c>
      <c r="F105" s="36">
        <f>Inndata!E104</f>
        <v>0</v>
      </c>
      <c r="G105" s="37">
        <f>SUM('Resultater detaljert'!G105:J105)</f>
        <v>0</v>
      </c>
      <c r="H105" s="231" t="e">
        <f>SUM('Resultater detaljert'!K105:N105)</f>
        <v>#VALUE!</v>
      </c>
      <c r="I105" s="238" t="e">
        <f>SUM('Resultater detaljert'!P105:Q105)</f>
        <v>#VALUE!</v>
      </c>
      <c r="J105" s="37">
        <f>SUM('Resultater detaljert'!R105:S105)</f>
        <v>0</v>
      </c>
      <c r="K105" s="37">
        <f>'Resultater detaljert'!T105</f>
        <v>0</v>
      </c>
    </row>
    <row r="106" spans="1:11" x14ac:dyDescent="0.2">
      <c r="A106" s="39">
        <f>Inndata!A105</f>
        <v>0</v>
      </c>
      <c r="B106" s="39">
        <f>Inndata!B105</f>
        <v>0</v>
      </c>
      <c r="C106" s="39">
        <f>Inndata!C105</f>
        <v>0</v>
      </c>
      <c r="D106" s="52">
        <f t="array" ref="D106">SUM(IFERROR(E106:K106,0))</f>
        <v>0</v>
      </c>
      <c r="E106" s="36">
        <f>Inndata!D105</f>
        <v>0</v>
      </c>
      <c r="F106" s="36">
        <f>Inndata!E105</f>
        <v>0</v>
      </c>
      <c r="G106" s="37">
        <f>SUM('Resultater detaljert'!G106:J106)</f>
        <v>0</v>
      </c>
      <c r="H106" s="231" t="e">
        <f>SUM('Resultater detaljert'!K106:N106)</f>
        <v>#VALUE!</v>
      </c>
      <c r="I106" s="238" t="e">
        <f>SUM('Resultater detaljert'!P106:Q106)</f>
        <v>#VALUE!</v>
      </c>
      <c r="J106" s="37">
        <f>SUM('Resultater detaljert'!R106:S106)</f>
        <v>0</v>
      </c>
      <c r="K106" s="37">
        <f>'Resultater detaljert'!T106</f>
        <v>0</v>
      </c>
    </row>
    <row r="107" spans="1:11" x14ac:dyDescent="0.2">
      <c r="A107" s="39">
        <f>Inndata!A106</f>
        <v>0</v>
      </c>
      <c r="B107" s="39">
        <f>Inndata!B106</f>
        <v>0</v>
      </c>
      <c r="C107" s="39">
        <f>Inndata!C106</f>
        <v>0</v>
      </c>
      <c r="D107" s="52">
        <f t="array" ref="D107">SUM(IFERROR(E107:K107,0))</f>
        <v>0</v>
      </c>
      <c r="E107" s="36">
        <f>Inndata!D106</f>
        <v>0</v>
      </c>
      <c r="F107" s="36">
        <f>Inndata!E106</f>
        <v>0</v>
      </c>
      <c r="G107" s="37">
        <f>SUM('Resultater detaljert'!G107:J107)</f>
        <v>0</v>
      </c>
      <c r="H107" s="231" t="e">
        <f>SUM('Resultater detaljert'!K107:N107)</f>
        <v>#VALUE!</v>
      </c>
      <c r="I107" s="238" t="e">
        <f>SUM('Resultater detaljert'!P107:Q107)</f>
        <v>#VALUE!</v>
      </c>
      <c r="J107" s="37">
        <f>SUM('Resultater detaljert'!R107:S107)</f>
        <v>0</v>
      </c>
      <c r="K107" s="37">
        <f>'Resultater detaljert'!T107</f>
        <v>0</v>
      </c>
    </row>
    <row r="108" spans="1:11" x14ac:dyDescent="0.2">
      <c r="A108" s="39">
        <f>Inndata!A107</f>
        <v>0</v>
      </c>
      <c r="B108" s="39">
        <f>Inndata!B107</f>
        <v>0</v>
      </c>
      <c r="C108" s="39">
        <f>Inndata!C107</f>
        <v>0</v>
      </c>
      <c r="D108" s="52">
        <f t="array" ref="D108">SUM(IFERROR(E108:K108,0))</f>
        <v>0</v>
      </c>
      <c r="E108" s="36">
        <f>Inndata!D107</f>
        <v>0</v>
      </c>
      <c r="F108" s="36">
        <f>Inndata!E107</f>
        <v>0</v>
      </c>
      <c r="G108" s="37">
        <f>SUM('Resultater detaljert'!G108:J108)</f>
        <v>0</v>
      </c>
      <c r="H108" s="231" t="e">
        <f>SUM('Resultater detaljert'!K108:N108)</f>
        <v>#VALUE!</v>
      </c>
      <c r="I108" s="238" t="e">
        <f>SUM('Resultater detaljert'!P108:Q108)</f>
        <v>#VALUE!</v>
      </c>
      <c r="J108" s="37">
        <f>SUM('Resultater detaljert'!R108:S108)</f>
        <v>0</v>
      </c>
      <c r="K108" s="37">
        <f>'Resultater detaljert'!T108</f>
        <v>0</v>
      </c>
    </row>
    <row r="109" spans="1:11" x14ac:dyDescent="0.2">
      <c r="A109" s="39">
        <f>Inndata!A108</f>
        <v>0</v>
      </c>
      <c r="B109" s="39">
        <f>Inndata!B108</f>
        <v>0</v>
      </c>
      <c r="C109" s="39">
        <f>Inndata!C108</f>
        <v>0</v>
      </c>
      <c r="D109" s="52">
        <f t="array" ref="D109">SUM(IFERROR(E109:K109,0))</f>
        <v>0</v>
      </c>
      <c r="E109" s="36">
        <f>Inndata!D108</f>
        <v>0</v>
      </c>
      <c r="F109" s="36">
        <f>Inndata!E108</f>
        <v>0</v>
      </c>
      <c r="G109" s="37">
        <f>SUM('Resultater detaljert'!G109:J109)</f>
        <v>0</v>
      </c>
      <c r="H109" s="231" t="e">
        <f>SUM('Resultater detaljert'!K109:N109)</f>
        <v>#VALUE!</v>
      </c>
      <c r="I109" s="238" t="e">
        <f>SUM('Resultater detaljert'!P109:Q109)</f>
        <v>#VALUE!</v>
      </c>
      <c r="J109" s="37">
        <f>SUM('Resultater detaljert'!R109:S109)</f>
        <v>0</v>
      </c>
      <c r="K109" s="37">
        <f>'Resultater detaljert'!T109</f>
        <v>0</v>
      </c>
    </row>
    <row r="110" spans="1:11" x14ac:dyDescent="0.2">
      <c r="A110" s="39">
        <f>Inndata!A109</f>
        <v>0</v>
      </c>
      <c r="B110" s="39">
        <f>Inndata!B109</f>
        <v>0</v>
      </c>
      <c r="C110" s="39">
        <f>Inndata!C109</f>
        <v>0</v>
      </c>
      <c r="D110" s="52">
        <f t="array" ref="D110">SUM(IFERROR(E110:K110,0))</f>
        <v>0</v>
      </c>
      <c r="E110" s="36">
        <f>Inndata!D109</f>
        <v>0</v>
      </c>
      <c r="F110" s="36">
        <f>Inndata!E109</f>
        <v>0</v>
      </c>
      <c r="G110" s="37">
        <f>SUM('Resultater detaljert'!G110:J110)</f>
        <v>0</v>
      </c>
      <c r="H110" s="231" t="e">
        <f>SUM('Resultater detaljert'!K110:N110)</f>
        <v>#VALUE!</v>
      </c>
      <c r="I110" s="238" t="e">
        <f>SUM('Resultater detaljert'!P110:Q110)</f>
        <v>#VALUE!</v>
      </c>
      <c r="J110" s="37">
        <f>SUM('Resultater detaljert'!R110:S110)</f>
        <v>0</v>
      </c>
      <c r="K110" s="37">
        <f>'Resultater detaljert'!T110</f>
        <v>0</v>
      </c>
    </row>
    <row r="111" spans="1:11" x14ac:dyDescent="0.2">
      <c r="A111" s="39">
        <f>Inndata!A110</f>
        <v>0</v>
      </c>
      <c r="B111" s="39">
        <f>Inndata!B110</f>
        <v>0</v>
      </c>
      <c r="C111" s="39">
        <f>Inndata!C110</f>
        <v>0</v>
      </c>
      <c r="D111" s="52">
        <f t="array" ref="D111">SUM(IFERROR(E111:K111,0))</f>
        <v>0</v>
      </c>
      <c r="E111" s="36">
        <f>Inndata!D110</f>
        <v>0</v>
      </c>
      <c r="F111" s="36">
        <f>Inndata!E110</f>
        <v>0</v>
      </c>
      <c r="G111" s="37">
        <f>SUM('Resultater detaljert'!G111:J111)</f>
        <v>0</v>
      </c>
      <c r="H111" s="231" t="e">
        <f>SUM('Resultater detaljert'!K111:N111)</f>
        <v>#VALUE!</v>
      </c>
      <c r="I111" s="238" t="e">
        <f>SUM('Resultater detaljert'!P111:Q111)</f>
        <v>#VALUE!</v>
      </c>
      <c r="J111" s="37">
        <f>SUM('Resultater detaljert'!R111:S111)</f>
        <v>0</v>
      </c>
      <c r="K111" s="37">
        <f>'Resultater detaljert'!T111</f>
        <v>0</v>
      </c>
    </row>
    <row r="112" spans="1:11" x14ac:dyDescent="0.2">
      <c r="A112" s="39">
        <f>Inndata!A111</f>
        <v>0</v>
      </c>
      <c r="B112" s="39">
        <f>Inndata!B111</f>
        <v>0</v>
      </c>
      <c r="C112" s="39">
        <f>Inndata!C111</f>
        <v>0</v>
      </c>
      <c r="D112" s="52">
        <f t="array" ref="D112">SUM(IFERROR(E112:K112,0))</f>
        <v>0</v>
      </c>
      <c r="E112" s="36">
        <f>Inndata!D111</f>
        <v>0</v>
      </c>
      <c r="F112" s="36">
        <f>Inndata!E111</f>
        <v>0</v>
      </c>
      <c r="G112" s="37">
        <f>SUM('Resultater detaljert'!G112:J112)</f>
        <v>0</v>
      </c>
      <c r="H112" s="231" t="e">
        <f>SUM('Resultater detaljert'!K112:N112)</f>
        <v>#VALUE!</v>
      </c>
      <c r="I112" s="238" t="e">
        <f>SUM('Resultater detaljert'!P112:Q112)</f>
        <v>#VALUE!</v>
      </c>
      <c r="J112" s="37">
        <f>SUM('Resultater detaljert'!R112:S112)</f>
        <v>0</v>
      </c>
      <c r="K112" s="37">
        <f>'Resultater detaljert'!T112</f>
        <v>0</v>
      </c>
    </row>
    <row r="113" spans="1:11" x14ac:dyDescent="0.2">
      <c r="A113" s="39">
        <f>Inndata!A112</f>
        <v>0</v>
      </c>
      <c r="B113" s="39">
        <f>Inndata!B112</f>
        <v>0</v>
      </c>
      <c r="C113" s="39">
        <f>Inndata!C112</f>
        <v>0</v>
      </c>
      <c r="D113" s="52">
        <f t="array" ref="D113">SUM(IFERROR(E113:K113,0))</f>
        <v>0</v>
      </c>
      <c r="E113" s="36">
        <f>Inndata!D112</f>
        <v>0</v>
      </c>
      <c r="F113" s="36">
        <f>Inndata!E112</f>
        <v>0</v>
      </c>
      <c r="G113" s="37">
        <f>SUM('Resultater detaljert'!G113:J113)</f>
        <v>0</v>
      </c>
      <c r="H113" s="231" t="e">
        <f>SUM('Resultater detaljert'!K113:N113)</f>
        <v>#VALUE!</v>
      </c>
      <c r="I113" s="238" t="e">
        <f>SUM('Resultater detaljert'!P113:Q113)</f>
        <v>#VALUE!</v>
      </c>
      <c r="J113" s="37">
        <f>SUM('Resultater detaljert'!R113:S113)</f>
        <v>0</v>
      </c>
      <c r="K113" s="37">
        <f>'Resultater detaljert'!T113</f>
        <v>0</v>
      </c>
    </row>
    <row r="114" spans="1:11" x14ac:dyDescent="0.2">
      <c r="A114" s="39">
        <f>Inndata!A113</f>
        <v>0</v>
      </c>
      <c r="B114" s="39">
        <f>Inndata!B113</f>
        <v>0</v>
      </c>
      <c r="C114" s="39">
        <f>Inndata!C113</f>
        <v>0</v>
      </c>
      <c r="D114" s="52">
        <f t="array" ref="D114">SUM(IFERROR(E114:K114,0))</f>
        <v>0</v>
      </c>
      <c r="E114" s="36">
        <f>Inndata!D113</f>
        <v>0</v>
      </c>
      <c r="F114" s="36">
        <f>Inndata!E113</f>
        <v>0</v>
      </c>
      <c r="G114" s="37">
        <f>SUM('Resultater detaljert'!G114:J114)</f>
        <v>0</v>
      </c>
      <c r="H114" s="231" t="e">
        <f>SUM('Resultater detaljert'!K114:N114)</f>
        <v>#VALUE!</v>
      </c>
      <c r="I114" s="238" t="e">
        <f>SUM('Resultater detaljert'!P114:Q114)</f>
        <v>#VALUE!</v>
      </c>
      <c r="J114" s="37">
        <f>SUM('Resultater detaljert'!R114:S114)</f>
        <v>0</v>
      </c>
      <c r="K114" s="37">
        <f>'Resultater detaljert'!T114</f>
        <v>0</v>
      </c>
    </row>
    <row r="115" spans="1:11" x14ac:dyDescent="0.2">
      <c r="A115" s="39">
        <f>Inndata!A114</f>
        <v>0</v>
      </c>
      <c r="B115" s="39">
        <f>Inndata!B114</f>
        <v>0</v>
      </c>
      <c r="C115" s="39">
        <f>Inndata!C114</f>
        <v>0</v>
      </c>
      <c r="D115" s="52">
        <f t="array" ref="D115">SUM(IFERROR(E115:K115,0))</f>
        <v>0</v>
      </c>
      <c r="E115" s="36">
        <f>Inndata!D114</f>
        <v>0</v>
      </c>
      <c r="F115" s="36">
        <f>Inndata!E114</f>
        <v>0</v>
      </c>
      <c r="G115" s="37">
        <f>SUM('Resultater detaljert'!G115:J115)</f>
        <v>0</v>
      </c>
      <c r="H115" s="231" t="e">
        <f>SUM('Resultater detaljert'!K115:N115)</f>
        <v>#VALUE!</v>
      </c>
      <c r="I115" s="238" t="e">
        <f>SUM('Resultater detaljert'!P115:Q115)</f>
        <v>#VALUE!</v>
      </c>
      <c r="J115" s="37">
        <f>SUM('Resultater detaljert'!R115:S115)</f>
        <v>0</v>
      </c>
      <c r="K115" s="37">
        <f>'Resultater detaljert'!T115</f>
        <v>0</v>
      </c>
    </row>
    <row r="116" spans="1:11" x14ac:dyDescent="0.2">
      <c r="A116" s="39">
        <f>Inndata!A115</f>
        <v>0</v>
      </c>
      <c r="B116" s="39">
        <f>Inndata!B115</f>
        <v>0</v>
      </c>
      <c r="C116" s="39">
        <f>Inndata!C115</f>
        <v>0</v>
      </c>
      <c r="D116" s="52">
        <f t="array" ref="D116">SUM(IFERROR(E116:K116,0))</f>
        <v>0</v>
      </c>
      <c r="E116" s="36">
        <f>Inndata!D115</f>
        <v>0</v>
      </c>
      <c r="F116" s="36">
        <f>Inndata!E115</f>
        <v>0</v>
      </c>
      <c r="G116" s="37">
        <f>SUM('Resultater detaljert'!G116:J116)</f>
        <v>0</v>
      </c>
      <c r="H116" s="231" t="e">
        <f>SUM('Resultater detaljert'!K116:N116)</f>
        <v>#VALUE!</v>
      </c>
      <c r="I116" s="238" t="e">
        <f>SUM('Resultater detaljert'!P116:Q116)</f>
        <v>#VALUE!</v>
      </c>
      <c r="J116" s="37">
        <f>SUM('Resultater detaljert'!R116:S116)</f>
        <v>0</v>
      </c>
      <c r="K116" s="37">
        <f>'Resultater detaljert'!T116</f>
        <v>0</v>
      </c>
    </row>
    <row r="117" spans="1:11" x14ac:dyDescent="0.2">
      <c r="A117" s="39">
        <f>Inndata!A116</f>
        <v>0</v>
      </c>
      <c r="B117" s="39">
        <f>Inndata!B116</f>
        <v>0</v>
      </c>
      <c r="C117" s="39">
        <f>Inndata!C116</f>
        <v>0</v>
      </c>
      <c r="D117" s="52">
        <f t="array" ref="D117">SUM(IFERROR(E117:K117,0))</f>
        <v>0</v>
      </c>
      <c r="E117" s="36">
        <f>Inndata!D116</f>
        <v>0</v>
      </c>
      <c r="F117" s="36">
        <f>Inndata!E116</f>
        <v>0</v>
      </c>
      <c r="G117" s="37">
        <f>SUM('Resultater detaljert'!G117:J117)</f>
        <v>0</v>
      </c>
      <c r="H117" s="231" t="e">
        <f>SUM('Resultater detaljert'!K117:N117)</f>
        <v>#VALUE!</v>
      </c>
      <c r="I117" s="238" t="e">
        <f>SUM('Resultater detaljert'!P117:Q117)</f>
        <v>#VALUE!</v>
      </c>
      <c r="J117" s="37">
        <f>SUM('Resultater detaljert'!R117:S117)</f>
        <v>0</v>
      </c>
      <c r="K117" s="37">
        <f>'Resultater detaljert'!T117</f>
        <v>0</v>
      </c>
    </row>
    <row r="118" spans="1:11" x14ac:dyDescent="0.2">
      <c r="A118" s="39">
        <f>Inndata!A117</f>
        <v>0</v>
      </c>
      <c r="B118" s="39">
        <f>Inndata!B117</f>
        <v>0</v>
      </c>
      <c r="C118" s="39">
        <f>Inndata!C117</f>
        <v>0</v>
      </c>
      <c r="D118" s="52">
        <f t="array" ref="D118">SUM(IFERROR(E118:K118,0))</f>
        <v>0</v>
      </c>
      <c r="E118" s="36">
        <f>Inndata!D117</f>
        <v>0</v>
      </c>
      <c r="F118" s="36">
        <f>Inndata!E117</f>
        <v>0</v>
      </c>
      <c r="G118" s="37">
        <f>SUM('Resultater detaljert'!G118:J118)</f>
        <v>0</v>
      </c>
      <c r="H118" s="231" t="e">
        <f>SUM('Resultater detaljert'!K118:N118)</f>
        <v>#VALUE!</v>
      </c>
      <c r="I118" s="238" t="e">
        <f>SUM('Resultater detaljert'!P118:Q118)</f>
        <v>#VALUE!</v>
      </c>
      <c r="J118" s="37">
        <f>SUM('Resultater detaljert'!R118:S118)</f>
        <v>0</v>
      </c>
      <c r="K118" s="37">
        <f>'Resultater detaljert'!T118</f>
        <v>0</v>
      </c>
    </row>
    <row r="119" spans="1:11" x14ac:dyDescent="0.2">
      <c r="A119" s="39">
        <f>Inndata!A118</f>
        <v>0</v>
      </c>
      <c r="B119" s="39">
        <f>Inndata!B118</f>
        <v>0</v>
      </c>
      <c r="C119" s="39">
        <f>Inndata!C118</f>
        <v>0</v>
      </c>
      <c r="D119" s="52">
        <f t="array" ref="D119">SUM(IFERROR(E119:K119,0))</f>
        <v>0</v>
      </c>
      <c r="E119" s="36">
        <f>Inndata!D118</f>
        <v>0</v>
      </c>
      <c r="F119" s="36">
        <f>Inndata!E118</f>
        <v>0</v>
      </c>
      <c r="G119" s="37">
        <f>SUM('Resultater detaljert'!G119:J119)</f>
        <v>0</v>
      </c>
      <c r="H119" s="231" t="e">
        <f>SUM('Resultater detaljert'!K119:N119)</f>
        <v>#VALUE!</v>
      </c>
      <c r="I119" s="238" t="e">
        <f>SUM('Resultater detaljert'!P119:Q119)</f>
        <v>#VALUE!</v>
      </c>
      <c r="J119" s="37">
        <f>SUM('Resultater detaljert'!R119:S119)</f>
        <v>0</v>
      </c>
      <c r="K119" s="37">
        <f>'Resultater detaljert'!T119</f>
        <v>0</v>
      </c>
    </row>
    <row r="120" spans="1:11" x14ac:dyDescent="0.2">
      <c r="A120" s="39">
        <f>Inndata!A119</f>
        <v>0</v>
      </c>
      <c r="B120" s="39">
        <f>Inndata!B119</f>
        <v>0</v>
      </c>
      <c r="C120" s="39">
        <f>Inndata!C119</f>
        <v>0</v>
      </c>
      <c r="D120" s="52">
        <f t="array" ref="D120">SUM(IFERROR(E120:K120,0))</f>
        <v>0</v>
      </c>
      <c r="E120" s="36">
        <f>Inndata!D119</f>
        <v>0</v>
      </c>
      <c r="F120" s="36">
        <f>Inndata!E119</f>
        <v>0</v>
      </c>
      <c r="G120" s="37">
        <f>SUM('Resultater detaljert'!G120:J120)</f>
        <v>0</v>
      </c>
      <c r="H120" s="231" t="e">
        <f>SUM('Resultater detaljert'!K120:N120)</f>
        <v>#VALUE!</v>
      </c>
      <c r="I120" s="238" t="e">
        <f>SUM('Resultater detaljert'!P120:Q120)</f>
        <v>#VALUE!</v>
      </c>
      <c r="J120" s="37">
        <f>SUM('Resultater detaljert'!R120:S120)</f>
        <v>0</v>
      </c>
      <c r="K120" s="37">
        <f>'Resultater detaljert'!T120</f>
        <v>0</v>
      </c>
    </row>
    <row r="121" spans="1:11" x14ac:dyDescent="0.2">
      <c r="A121" s="39">
        <f>Inndata!A120</f>
        <v>0</v>
      </c>
      <c r="B121" s="39">
        <f>Inndata!B120</f>
        <v>0</v>
      </c>
      <c r="C121" s="39">
        <f>Inndata!C120</f>
        <v>0</v>
      </c>
      <c r="D121" s="52">
        <f t="array" ref="D121">SUM(IFERROR(E121:K121,0))</f>
        <v>0</v>
      </c>
      <c r="E121" s="36">
        <f>Inndata!D120</f>
        <v>0</v>
      </c>
      <c r="F121" s="36">
        <f>Inndata!E120</f>
        <v>0</v>
      </c>
      <c r="G121" s="37">
        <f>SUM('Resultater detaljert'!G121:J121)</f>
        <v>0</v>
      </c>
      <c r="H121" s="231" t="e">
        <f>SUM('Resultater detaljert'!K121:N121)</f>
        <v>#VALUE!</v>
      </c>
      <c r="I121" s="238" t="e">
        <f>SUM('Resultater detaljert'!P121:Q121)</f>
        <v>#VALUE!</v>
      </c>
      <c r="J121" s="37">
        <f>SUM('Resultater detaljert'!R121:S121)</f>
        <v>0</v>
      </c>
      <c r="K121" s="37">
        <f>'Resultater detaljert'!T121</f>
        <v>0</v>
      </c>
    </row>
    <row r="122" spans="1:11" x14ac:dyDescent="0.2">
      <c r="A122" s="39">
        <f>Inndata!A121</f>
        <v>0</v>
      </c>
      <c r="B122" s="39">
        <f>Inndata!B121</f>
        <v>0</v>
      </c>
      <c r="C122" s="39">
        <f>Inndata!C121</f>
        <v>0</v>
      </c>
      <c r="D122" s="52">
        <f t="array" ref="D122">SUM(IFERROR(E122:K122,0))</f>
        <v>0</v>
      </c>
      <c r="E122" s="36">
        <f>Inndata!D121</f>
        <v>0</v>
      </c>
      <c r="F122" s="36">
        <f>Inndata!E121</f>
        <v>0</v>
      </c>
      <c r="G122" s="37">
        <f>SUM('Resultater detaljert'!G122:J122)</f>
        <v>0</v>
      </c>
      <c r="H122" s="231" t="e">
        <f>SUM('Resultater detaljert'!K122:N122)</f>
        <v>#VALUE!</v>
      </c>
      <c r="I122" s="238" t="e">
        <f>SUM('Resultater detaljert'!P122:Q122)</f>
        <v>#VALUE!</v>
      </c>
      <c r="J122" s="37">
        <f>SUM('Resultater detaljert'!R122:S122)</f>
        <v>0</v>
      </c>
      <c r="K122" s="37">
        <f>'Resultater detaljert'!T122</f>
        <v>0</v>
      </c>
    </row>
    <row r="123" spans="1:11" x14ac:dyDescent="0.2">
      <c r="A123" s="39">
        <f>Inndata!A122</f>
        <v>0</v>
      </c>
      <c r="B123" s="39">
        <f>Inndata!B122</f>
        <v>0</v>
      </c>
      <c r="C123" s="39">
        <f>Inndata!C122</f>
        <v>0</v>
      </c>
      <c r="D123" s="52">
        <f t="array" ref="D123">SUM(IFERROR(E123:K123,0))</f>
        <v>0</v>
      </c>
      <c r="E123" s="36">
        <f>Inndata!D122</f>
        <v>0</v>
      </c>
      <c r="F123" s="36">
        <f>Inndata!E122</f>
        <v>0</v>
      </c>
      <c r="G123" s="37">
        <f>SUM('Resultater detaljert'!G123:J123)</f>
        <v>0</v>
      </c>
      <c r="H123" s="231" t="e">
        <f>SUM('Resultater detaljert'!K123:N123)</f>
        <v>#VALUE!</v>
      </c>
      <c r="I123" s="238" t="e">
        <f>SUM('Resultater detaljert'!P123:Q123)</f>
        <v>#VALUE!</v>
      </c>
      <c r="J123" s="37">
        <f>SUM('Resultater detaljert'!R123:S123)</f>
        <v>0</v>
      </c>
      <c r="K123" s="37">
        <f>'Resultater detaljert'!T123</f>
        <v>0</v>
      </c>
    </row>
    <row r="124" spans="1:11" x14ac:dyDescent="0.2">
      <c r="A124" s="39">
        <f>Inndata!A123</f>
        <v>0</v>
      </c>
      <c r="B124" s="39">
        <f>Inndata!B123</f>
        <v>0</v>
      </c>
      <c r="C124" s="39">
        <f>Inndata!C123</f>
        <v>0</v>
      </c>
      <c r="D124" s="52">
        <f t="array" ref="D124">SUM(IFERROR(E124:K124,0))</f>
        <v>0</v>
      </c>
      <c r="E124" s="36">
        <f>Inndata!D123</f>
        <v>0</v>
      </c>
      <c r="F124" s="36">
        <f>Inndata!E123</f>
        <v>0</v>
      </c>
      <c r="G124" s="37">
        <f>SUM('Resultater detaljert'!G124:J124)</f>
        <v>0</v>
      </c>
      <c r="H124" s="231" t="e">
        <f>SUM('Resultater detaljert'!K124:N124)</f>
        <v>#VALUE!</v>
      </c>
      <c r="I124" s="238" t="e">
        <f>SUM('Resultater detaljert'!P124:Q124)</f>
        <v>#VALUE!</v>
      </c>
      <c r="J124" s="37">
        <f>SUM('Resultater detaljert'!R124:S124)</f>
        <v>0</v>
      </c>
      <c r="K124" s="37">
        <f>'Resultater detaljert'!T124</f>
        <v>0</v>
      </c>
    </row>
    <row r="125" spans="1:11" x14ac:dyDescent="0.2">
      <c r="A125" s="39">
        <f>Inndata!A124</f>
        <v>0</v>
      </c>
      <c r="B125" s="39">
        <f>Inndata!B124</f>
        <v>0</v>
      </c>
      <c r="C125" s="39">
        <f>Inndata!C124</f>
        <v>0</v>
      </c>
      <c r="D125" s="52">
        <f t="array" ref="D125">SUM(IFERROR(E125:K125,0))</f>
        <v>0</v>
      </c>
      <c r="E125" s="36">
        <f>Inndata!D124</f>
        <v>0</v>
      </c>
      <c r="F125" s="36">
        <f>Inndata!E124</f>
        <v>0</v>
      </c>
      <c r="G125" s="37">
        <f>SUM('Resultater detaljert'!G125:J125)</f>
        <v>0</v>
      </c>
      <c r="H125" s="231" t="e">
        <f>SUM('Resultater detaljert'!K125:N125)</f>
        <v>#VALUE!</v>
      </c>
      <c r="I125" s="238" t="e">
        <f>SUM('Resultater detaljert'!P125:Q125)</f>
        <v>#VALUE!</v>
      </c>
      <c r="J125" s="37">
        <f>SUM('Resultater detaljert'!R125:S125)</f>
        <v>0</v>
      </c>
      <c r="K125" s="37">
        <f>'Resultater detaljert'!T125</f>
        <v>0</v>
      </c>
    </row>
    <row r="126" spans="1:11" x14ac:dyDescent="0.2">
      <c r="A126" s="39">
        <f>Inndata!A125</f>
        <v>0</v>
      </c>
      <c r="B126" s="39">
        <f>Inndata!B125</f>
        <v>0</v>
      </c>
      <c r="C126" s="39">
        <f>Inndata!C125</f>
        <v>0</v>
      </c>
      <c r="D126" s="52">
        <f t="array" ref="D126">SUM(IFERROR(E126:K126,0))</f>
        <v>0</v>
      </c>
      <c r="E126" s="36">
        <f>Inndata!D125</f>
        <v>0</v>
      </c>
      <c r="F126" s="36">
        <f>Inndata!E125</f>
        <v>0</v>
      </c>
      <c r="G126" s="37">
        <f>SUM('Resultater detaljert'!G126:J126)</f>
        <v>0</v>
      </c>
      <c r="H126" s="231" t="e">
        <f>SUM('Resultater detaljert'!K126:N126)</f>
        <v>#VALUE!</v>
      </c>
      <c r="I126" s="238" t="e">
        <f>SUM('Resultater detaljert'!P126:Q126)</f>
        <v>#VALUE!</v>
      </c>
      <c r="J126" s="37">
        <f>SUM('Resultater detaljert'!R126:S126)</f>
        <v>0</v>
      </c>
      <c r="K126" s="37">
        <f>'Resultater detaljert'!T126</f>
        <v>0</v>
      </c>
    </row>
    <row r="127" spans="1:11" x14ac:dyDescent="0.2">
      <c r="A127" s="39">
        <f>Inndata!A126</f>
        <v>0</v>
      </c>
      <c r="B127" s="39">
        <f>Inndata!B126</f>
        <v>0</v>
      </c>
      <c r="C127" s="39">
        <f>Inndata!C126</f>
        <v>0</v>
      </c>
      <c r="D127" s="52">
        <f t="array" ref="D127">SUM(IFERROR(E127:K127,0))</f>
        <v>0</v>
      </c>
      <c r="E127" s="36">
        <f>Inndata!D126</f>
        <v>0</v>
      </c>
      <c r="F127" s="36">
        <f>Inndata!E126</f>
        <v>0</v>
      </c>
      <c r="G127" s="37">
        <f>SUM('Resultater detaljert'!G127:J127)</f>
        <v>0</v>
      </c>
      <c r="H127" s="231" t="e">
        <f>SUM('Resultater detaljert'!K127:N127)</f>
        <v>#VALUE!</v>
      </c>
      <c r="I127" s="238" t="e">
        <f>SUM('Resultater detaljert'!P127:Q127)</f>
        <v>#VALUE!</v>
      </c>
      <c r="J127" s="37">
        <f>SUM('Resultater detaljert'!R127:S127)</f>
        <v>0</v>
      </c>
      <c r="K127" s="37">
        <f>'Resultater detaljert'!T127</f>
        <v>0</v>
      </c>
    </row>
    <row r="128" spans="1:11" x14ac:dyDescent="0.2">
      <c r="A128" s="39">
        <f>Inndata!A127</f>
        <v>0</v>
      </c>
      <c r="B128" s="39">
        <f>Inndata!B127</f>
        <v>0</v>
      </c>
      <c r="C128" s="39">
        <f>Inndata!C127</f>
        <v>0</v>
      </c>
      <c r="D128" s="52">
        <f t="array" ref="D128">SUM(IFERROR(E128:K128,0))</f>
        <v>0</v>
      </c>
      <c r="E128" s="36">
        <f>Inndata!D127</f>
        <v>0</v>
      </c>
      <c r="F128" s="36">
        <f>Inndata!E127</f>
        <v>0</v>
      </c>
      <c r="G128" s="37">
        <f>SUM('Resultater detaljert'!G128:J128)</f>
        <v>0</v>
      </c>
      <c r="H128" s="231" t="e">
        <f>SUM('Resultater detaljert'!K128:N128)</f>
        <v>#VALUE!</v>
      </c>
      <c r="I128" s="238" t="e">
        <f>SUM('Resultater detaljert'!P128:Q128)</f>
        <v>#VALUE!</v>
      </c>
      <c r="J128" s="37">
        <f>SUM('Resultater detaljert'!R128:S128)</f>
        <v>0</v>
      </c>
      <c r="K128" s="37">
        <f>'Resultater detaljert'!T128</f>
        <v>0</v>
      </c>
    </row>
    <row r="129" spans="1:11" x14ac:dyDescent="0.2">
      <c r="A129" s="39">
        <f>Inndata!A128</f>
        <v>0</v>
      </c>
      <c r="B129" s="39">
        <f>Inndata!B128</f>
        <v>0</v>
      </c>
      <c r="C129" s="39">
        <f>Inndata!C128</f>
        <v>0</v>
      </c>
      <c r="D129" s="52">
        <f t="array" ref="D129">SUM(IFERROR(E129:K129,0))</f>
        <v>0</v>
      </c>
      <c r="E129" s="36">
        <f>Inndata!D128</f>
        <v>0</v>
      </c>
      <c r="F129" s="36">
        <f>Inndata!E128</f>
        <v>0</v>
      </c>
      <c r="G129" s="37">
        <f>SUM('Resultater detaljert'!G129:J129)</f>
        <v>0</v>
      </c>
      <c r="H129" s="231" t="e">
        <f>SUM('Resultater detaljert'!K129:N129)</f>
        <v>#VALUE!</v>
      </c>
      <c r="I129" s="238" t="e">
        <f>SUM('Resultater detaljert'!P129:Q129)</f>
        <v>#VALUE!</v>
      </c>
      <c r="J129" s="37">
        <f>SUM('Resultater detaljert'!R129:S129)</f>
        <v>0</v>
      </c>
      <c r="K129" s="37">
        <f>'Resultater detaljert'!T129</f>
        <v>0</v>
      </c>
    </row>
    <row r="130" spans="1:11" x14ac:dyDescent="0.2">
      <c r="A130" s="39">
        <f>Inndata!A129</f>
        <v>0</v>
      </c>
      <c r="B130" s="39">
        <f>Inndata!B129</f>
        <v>0</v>
      </c>
      <c r="C130" s="39">
        <f>Inndata!C129</f>
        <v>0</v>
      </c>
      <c r="D130" s="52">
        <f t="array" ref="D130">SUM(IFERROR(E130:K130,0))</f>
        <v>0</v>
      </c>
      <c r="E130" s="36">
        <f>Inndata!D129</f>
        <v>0</v>
      </c>
      <c r="F130" s="36">
        <f>Inndata!E129</f>
        <v>0</v>
      </c>
      <c r="G130" s="37">
        <f>SUM('Resultater detaljert'!G130:J130)</f>
        <v>0</v>
      </c>
      <c r="H130" s="231" t="e">
        <f>SUM('Resultater detaljert'!K130:N130)</f>
        <v>#VALUE!</v>
      </c>
      <c r="I130" s="238" t="e">
        <f>SUM('Resultater detaljert'!P130:Q130)</f>
        <v>#VALUE!</v>
      </c>
      <c r="J130" s="37">
        <f>SUM('Resultater detaljert'!R130:S130)</f>
        <v>0</v>
      </c>
      <c r="K130" s="37">
        <f>'Resultater detaljert'!T130</f>
        <v>0</v>
      </c>
    </row>
    <row r="131" spans="1:11" x14ac:dyDescent="0.2">
      <c r="A131" s="39">
        <f>Inndata!A130</f>
        <v>0</v>
      </c>
      <c r="B131" s="39">
        <f>Inndata!B130</f>
        <v>0</v>
      </c>
      <c r="C131" s="39">
        <f>Inndata!C130</f>
        <v>0</v>
      </c>
      <c r="D131" s="52">
        <f t="array" ref="D131">SUM(IFERROR(E131:K131,0))</f>
        <v>0</v>
      </c>
      <c r="E131" s="36">
        <f>Inndata!D130</f>
        <v>0</v>
      </c>
      <c r="F131" s="36">
        <f>Inndata!E130</f>
        <v>0</v>
      </c>
      <c r="G131" s="37">
        <f>SUM('Resultater detaljert'!G131:J131)</f>
        <v>0</v>
      </c>
      <c r="H131" s="231" t="e">
        <f>SUM('Resultater detaljert'!K131:N131)</f>
        <v>#VALUE!</v>
      </c>
      <c r="I131" s="238" t="e">
        <f>SUM('Resultater detaljert'!P131:Q131)</f>
        <v>#VALUE!</v>
      </c>
      <c r="J131" s="37">
        <f>SUM('Resultater detaljert'!R131:S131)</f>
        <v>0</v>
      </c>
      <c r="K131" s="37">
        <f>'Resultater detaljert'!T131</f>
        <v>0</v>
      </c>
    </row>
    <row r="132" spans="1:11" x14ac:dyDescent="0.2">
      <c r="A132" s="39">
        <f>Inndata!A131</f>
        <v>0</v>
      </c>
      <c r="B132" s="39">
        <f>Inndata!B131</f>
        <v>0</v>
      </c>
      <c r="C132" s="39">
        <f>Inndata!C131</f>
        <v>0</v>
      </c>
      <c r="D132" s="52">
        <f t="array" ref="D132">SUM(IFERROR(E132:K132,0))</f>
        <v>0</v>
      </c>
      <c r="E132" s="36">
        <f>Inndata!D131</f>
        <v>0</v>
      </c>
      <c r="F132" s="36">
        <f>Inndata!E131</f>
        <v>0</v>
      </c>
      <c r="G132" s="37">
        <f>SUM('Resultater detaljert'!G132:J132)</f>
        <v>0</v>
      </c>
      <c r="H132" s="231" t="e">
        <f>SUM('Resultater detaljert'!K132:N132)</f>
        <v>#VALUE!</v>
      </c>
      <c r="I132" s="238" t="e">
        <f>SUM('Resultater detaljert'!P132:Q132)</f>
        <v>#VALUE!</v>
      </c>
      <c r="J132" s="37">
        <f>SUM('Resultater detaljert'!R132:S132)</f>
        <v>0</v>
      </c>
      <c r="K132" s="37">
        <f>'Resultater detaljert'!T132</f>
        <v>0</v>
      </c>
    </row>
    <row r="133" spans="1:11" x14ac:dyDescent="0.2">
      <c r="A133" s="39">
        <f>Inndata!A132</f>
        <v>0</v>
      </c>
      <c r="B133" s="39">
        <f>Inndata!B132</f>
        <v>0</v>
      </c>
      <c r="C133" s="39">
        <f>Inndata!C132</f>
        <v>0</v>
      </c>
      <c r="D133" s="52">
        <f t="array" ref="D133">SUM(IFERROR(E133:K133,0))</f>
        <v>0</v>
      </c>
      <c r="E133" s="36">
        <f>Inndata!D132</f>
        <v>0</v>
      </c>
      <c r="F133" s="36">
        <f>Inndata!E132</f>
        <v>0</v>
      </c>
      <c r="G133" s="37">
        <f>SUM('Resultater detaljert'!G133:J133)</f>
        <v>0</v>
      </c>
      <c r="H133" s="231" t="e">
        <f>SUM('Resultater detaljert'!K133:N133)</f>
        <v>#VALUE!</v>
      </c>
      <c r="I133" s="238" t="e">
        <f>SUM('Resultater detaljert'!P133:Q133)</f>
        <v>#VALUE!</v>
      </c>
      <c r="J133" s="37">
        <f>SUM('Resultater detaljert'!R133:S133)</f>
        <v>0</v>
      </c>
      <c r="K133" s="37">
        <f>'Resultater detaljert'!T133</f>
        <v>0</v>
      </c>
    </row>
    <row r="134" spans="1:11" x14ac:dyDescent="0.2">
      <c r="A134" s="39">
        <f>Inndata!A133</f>
        <v>0</v>
      </c>
      <c r="B134" s="39">
        <f>Inndata!B133</f>
        <v>0</v>
      </c>
      <c r="C134" s="39">
        <f>Inndata!C133</f>
        <v>0</v>
      </c>
      <c r="D134" s="52">
        <f t="array" ref="D134">SUM(IFERROR(E134:K134,0))</f>
        <v>0</v>
      </c>
      <c r="E134" s="36">
        <f>Inndata!D133</f>
        <v>0</v>
      </c>
      <c r="F134" s="36">
        <f>Inndata!E133</f>
        <v>0</v>
      </c>
      <c r="G134" s="37">
        <f>SUM('Resultater detaljert'!G134:J134)</f>
        <v>0</v>
      </c>
      <c r="H134" s="231" t="e">
        <f>SUM('Resultater detaljert'!K134:N134)</f>
        <v>#VALUE!</v>
      </c>
      <c r="I134" s="238" t="e">
        <f>SUM('Resultater detaljert'!P134:Q134)</f>
        <v>#VALUE!</v>
      </c>
      <c r="J134" s="37">
        <f>SUM('Resultater detaljert'!R134:S134)</f>
        <v>0</v>
      </c>
      <c r="K134" s="37">
        <f>'Resultater detaljert'!T134</f>
        <v>0</v>
      </c>
    </row>
    <row r="135" spans="1:11" x14ac:dyDescent="0.2">
      <c r="A135" s="39">
        <f>Inndata!A134</f>
        <v>0</v>
      </c>
      <c r="B135" s="39">
        <f>Inndata!B134</f>
        <v>0</v>
      </c>
      <c r="C135" s="39">
        <f>Inndata!C134</f>
        <v>0</v>
      </c>
      <c r="D135" s="52">
        <f t="array" ref="D135">SUM(IFERROR(E135:K135,0))</f>
        <v>0</v>
      </c>
      <c r="E135" s="36">
        <f>Inndata!D134</f>
        <v>0</v>
      </c>
      <c r="F135" s="36">
        <f>Inndata!E134</f>
        <v>0</v>
      </c>
      <c r="G135" s="37">
        <f>SUM('Resultater detaljert'!G135:J135)</f>
        <v>0</v>
      </c>
      <c r="H135" s="231" t="e">
        <f>SUM('Resultater detaljert'!K135:N135)</f>
        <v>#VALUE!</v>
      </c>
      <c r="I135" s="238" t="e">
        <f>SUM('Resultater detaljert'!P135:Q135)</f>
        <v>#VALUE!</v>
      </c>
      <c r="J135" s="37">
        <f>SUM('Resultater detaljert'!R135:S135)</f>
        <v>0</v>
      </c>
      <c r="K135" s="37">
        <f>'Resultater detaljert'!T135</f>
        <v>0</v>
      </c>
    </row>
    <row r="136" spans="1:11" x14ac:dyDescent="0.2">
      <c r="A136" s="39">
        <f>Inndata!A135</f>
        <v>0</v>
      </c>
      <c r="B136" s="39">
        <f>Inndata!B135</f>
        <v>0</v>
      </c>
      <c r="C136" s="39">
        <f>Inndata!C135</f>
        <v>0</v>
      </c>
      <c r="D136" s="52">
        <f t="array" ref="D136">SUM(IFERROR(E136:K136,0))</f>
        <v>0</v>
      </c>
      <c r="E136" s="36">
        <f>Inndata!D135</f>
        <v>0</v>
      </c>
      <c r="F136" s="36">
        <f>Inndata!E135</f>
        <v>0</v>
      </c>
      <c r="G136" s="37">
        <f>SUM('Resultater detaljert'!G136:J136)</f>
        <v>0</v>
      </c>
      <c r="H136" s="231" t="e">
        <f>SUM('Resultater detaljert'!K136:N136)</f>
        <v>#VALUE!</v>
      </c>
      <c r="I136" s="238" t="e">
        <f>SUM('Resultater detaljert'!P136:Q136)</f>
        <v>#VALUE!</v>
      </c>
      <c r="J136" s="37">
        <f>SUM('Resultater detaljert'!R136:S136)</f>
        <v>0</v>
      </c>
      <c r="K136" s="37">
        <f>'Resultater detaljert'!T136</f>
        <v>0</v>
      </c>
    </row>
    <row r="137" spans="1:11" x14ac:dyDescent="0.2">
      <c r="A137" s="39">
        <f>Inndata!A136</f>
        <v>0</v>
      </c>
      <c r="B137" s="39">
        <f>Inndata!B136</f>
        <v>0</v>
      </c>
      <c r="C137" s="39">
        <f>Inndata!C136</f>
        <v>0</v>
      </c>
      <c r="D137" s="52">
        <f t="array" ref="D137">SUM(IFERROR(E137:K137,0))</f>
        <v>0</v>
      </c>
      <c r="E137" s="36">
        <f>Inndata!D136</f>
        <v>0</v>
      </c>
      <c r="F137" s="36">
        <f>Inndata!E136</f>
        <v>0</v>
      </c>
      <c r="G137" s="37">
        <f>SUM('Resultater detaljert'!G137:J137)</f>
        <v>0</v>
      </c>
      <c r="H137" s="231" t="e">
        <f>SUM('Resultater detaljert'!K137:N137)</f>
        <v>#VALUE!</v>
      </c>
      <c r="I137" s="238" t="e">
        <f>SUM('Resultater detaljert'!P137:Q137)</f>
        <v>#VALUE!</v>
      </c>
      <c r="J137" s="37">
        <f>SUM('Resultater detaljert'!R137:S137)</f>
        <v>0</v>
      </c>
      <c r="K137" s="37">
        <f>'Resultater detaljert'!T137</f>
        <v>0</v>
      </c>
    </row>
    <row r="138" spans="1:11" x14ac:dyDescent="0.2">
      <c r="A138" s="39">
        <f>Inndata!A137</f>
        <v>0</v>
      </c>
      <c r="B138" s="39">
        <f>Inndata!B137</f>
        <v>0</v>
      </c>
      <c r="C138" s="39">
        <f>Inndata!C137</f>
        <v>0</v>
      </c>
      <c r="D138" s="52">
        <f t="array" ref="D138">SUM(IFERROR(E138:K138,0))</f>
        <v>0</v>
      </c>
      <c r="E138" s="36">
        <f>Inndata!D137</f>
        <v>0</v>
      </c>
      <c r="F138" s="36">
        <f>Inndata!E137</f>
        <v>0</v>
      </c>
      <c r="G138" s="37">
        <f>SUM('Resultater detaljert'!G138:J138)</f>
        <v>0</v>
      </c>
      <c r="H138" s="231" t="e">
        <f>SUM('Resultater detaljert'!K138:N138)</f>
        <v>#VALUE!</v>
      </c>
      <c r="I138" s="238" t="e">
        <f>SUM('Resultater detaljert'!P138:Q138)</f>
        <v>#VALUE!</v>
      </c>
      <c r="J138" s="37">
        <f>SUM('Resultater detaljert'!R138:S138)</f>
        <v>0</v>
      </c>
      <c r="K138" s="37">
        <f>'Resultater detaljert'!T138</f>
        <v>0</v>
      </c>
    </row>
    <row r="139" spans="1:11" x14ac:dyDescent="0.2">
      <c r="A139" s="39">
        <f>Inndata!A138</f>
        <v>0</v>
      </c>
      <c r="B139" s="39">
        <f>Inndata!B138</f>
        <v>0</v>
      </c>
      <c r="C139" s="39">
        <f>Inndata!C138</f>
        <v>0</v>
      </c>
      <c r="D139" s="52">
        <f t="array" ref="D139">SUM(IFERROR(E139:K139,0))</f>
        <v>0</v>
      </c>
      <c r="E139" s="36">
        <f>Inndata!D138</f>
        <v>0</v>
      </c>
      <c r="F139" s="36">
        <f>Inndata!E138</f>
        <v>0</v>
      </c>
      <c r="G139" s="37">
        <f>SUM('Resultater detaljert'!G139:J139)</f>
        <v>0</v>
      </c>
      <c r="H139" s="231" t="e">
        <f>SUM('Resultater detaljert'!K139:N139)</f>
        <v>#VALUE!</v>
      </c>
      <c r="I139" s="238" t="e">
        <f>SUM('Resultater detaljert'!P139:Q139)</f>
        <v>#VALUE!</v>
      </c>
      <c r="J139" s="37">
        <f>SUM('Resultater detaljert'!R139:S139)</f>
        <v>0</v>
      </c>
      <c r="K139" s="37">
        <f>'Resultater detaljert'!T139</f>
        <v>0</v>
      </c>
    </row>
    <row r="140" spans="1:11" x14ac:dyDescent="0.2">
      <c r="A140" s="39">
        <f>Inndata!A139</f>
        <v>0</v>
      </c>
      <c r="B140" s="39">
        <f>Inndata!B139</f>
        <v>0</v>
      </c>
      <c r="C140" s="39">
        <f>Inndata!C139</f>
        <v>0</v>
      </c>
      <c r="D140" s="52">
        <f t="array" ref="D140">SUM(IFERROR(E140:K140,0))</f>
        <v>0</v>
      </c>
      <c r="E140" s="36">
        <f>Inndata!D139</f>
        <v>0</v>
      </c>
      <c r="F140" s="36">
        <f>Inndata!E139</f>
        <v>0</v>
      </c>
      <c r="G140" s="37">
        <f>SUM('Resultater detaljert'!G140:J140)</f>
        <v>0</v>
      </c>
      <c r="H140" s="231" t="e">
        <f>SUM('Resultater detaljert'!K140:N140)</f>
        <v>#VALUE!</v>
      </c>
      <c r="I140" s="238" t="e">
        <f>SUM('Resultater detaljert'!P140:Q140)</f>
        <v>#VALUE!</v>
      </c>
      <c r="J140" s="37">
        <f>SUM('Resultater detaljert'!R140:S140)</f>
        <v>0</v>
      </c>
      <c r="K140" s="37">
        <f>'Resultater detaljert'!T140</f>
        <v>0</v>
      </c>
    </row>
    <row r="141" spans="1:11" x14ac:dyDescent="0.2">
      <c r="A141" s="39">
        <f>Inndata!A140</f>
        <v>0</v>
      </c>
      <c r="B141" s="39">
        <f>Inndata!B140</f>
        <v>0</v>
      </c>
      <c r="C141" s="39">
        <f>Inndata!C140</f>
        <v>0</v>
      </c>
      <c r="D141" s="52">
        <f t="array" ref="D141">SUM(IFERROR(E141:K141,0))</f>
        <v>0</v>
      </c>
      <c r="E141" s="36">
        <f>Inndata!D140</f>
        <v>0</v>
      </c>
      <c r="F141" s="36">
        <f>Inndata!E140</f>
        <v>0</v>
      </c>
      <c r="G141" s="37">
        <f>SUM('Resultater detaljert'!G141:J141)</f>
        <v>0</v>
      </c>
      <c r="H141" s="231" t="e">
        <f>SUM('Resultater detaljert'!K141:N141)</f>
        <v>#VALUE!</v>
      </c>
      <c r="I141" s="238" t="e">
        <f>SUM('Resultater detaljert'!P141:Q141)</f>
        <v>#VALUE!</v>
      </c>
      <c r="J141" s="37">
        <f>SUM('Resultater detaljert'!R141:S141)</f>
        <v>0</v>
      </c>
      <c r="K141" s="37">
        <f>'Resultater detaljert'!T141</f>
        <v>0</v>
      </c>
    </row>
    <row r="142" spans="1:11" x14ac:dyDescent="0.2">
      <c r="A142" s="39">
        <f>Inndata!A141</f>
        <v>0</v>
      </c>
      <c r="B142" s="39">
        <f>Inndata!B141</f>
        <v>0</v>
      </c>
      <c r="C142" s="39">
        <f>Inndata!C141</f>
        <v>0</v>
      </c>
      <c r="D142" s="52">
        <f t="array" ref="D142">SUM(IFERROR(E142:K142,0))</f>
        <v>0</v>
      </c>
      <c r="E142" s="36">
        <f>Inndata!D141</f>
        <v>0</v>
      </c>
      <c r="F142" s="36">
        <f>Inndata!E141</f>
        <v>0</v>
      </c>
      <c r="G142" s="37">
        <f>SUM('Resultater detaljert'!G142:J142)</f>
        <v>0</v>
      </c>
      <c r="H142" s="231" t="e">
        <f>SUM('Resultater detaljert'!K142:N142)</f>
        <v>#VALUE!</v>
      </c>
      <c r="I142" s="238" t="e">
        <f>SUM('Resultater detaljert'!P142:Q142)</f>
        <v>#VALUE!</v>
      </c>
      <c r="J142" s="37">
        <f>SUM('Resultater detaljert'!R142:S142)</f>
        <v>0</v>
      </c>
      <c r="K142" s="37">
        <f>'Resultater detaljert'!T142</f>
        <v>0</v>
      </c>
    </row>
    <row r="143" spans="1:11" x14ac:dyDescent="0.2">
      <c r="A143" s="39">
        <f>Inndata!A142</f>
        <v>0</v>
      </c>
      <c r="B143" s="39">
        <f>Inndata!B142</f>
        <v>0</v>
      </c>
      <c r="C143" s="39">
        <f>Inndata!C142</f>
        <v>0</v>
      </c>
      <c r="D143" s="52">
        <f t="array" ref="D143">SUM(IFERROR(E143:K143,0))</f>
        <v>0</v>
      </c>
      <c r="E143" s="36">
        <f>Inndata!D142</f>
        <v>0</v>
      </c>
      <c r="F143" s="36">
        <f>Inndata!E142</f>
        <v>0</v>
      </c>
      <c r="G143" s="37">
        <f>SUM('Resultater detaljert'!G143:J143)</f>
        <v>0</v>
      </c>
      <c r="H143" s="231" t="e">
        <f>SUM('Resultater detaljert'!K143:N143)</f>
        <v>#VALUE!</v>
      </c>
      <c r="I143" s="238" t="e">
        <f>SUM('Resultater detaljert'!P143:Q143)</f>
        <v>#VALUE!</v>
      </c>
      <c r="J143" s="37">
        <f>SUM('Resultater detaljert'!R143:S143)</f>
        <v>0</v>
      </c>
      <c r="K143" s="37">
        <f>'Resultater detaljert'!T143</f>
        <v>0</v>
      </c>
    </row>
    <row r="144" spans="1:11" x14ac:dyDescent="0.2">
      <c r="A144" s="39">
        <f>Inndata!A143</f>
        <v>0</v>
      </c>
      <c r="B144" s="39">
        <f>Inndata!B143</f>
        <v>0</v>
      </c>
      <c r="C144" s="39">
        <f>Inndata!C143</f>
        <v>0</v>
      </c>
      <c r="D144" s="52">
        <f t="array" ref="D144">SUM(IFERROR(E144:K144,0))</f>
        <v>0</v>
      </c>
      <c r="E144" s="36">
        <f>Inndata!D143</f>
        <v>0</v>
      </c>
      <c r="F144" s="36">
        <f>Inndata!E143</f>
        <v>0</v>
      </c>
      <c r="G144" s="37">
        <f>SUM('Resultater detaljert'!G144:J144)</f>
        <v>0</v>
      </c>
      <c r="H144" s="231" t="e">
        <f>SUM('Resultater detaljert'!K144:N144)</f>
        <v>#VALUE!</v>
      </c>
      <c r="I144" s="238" t="e">
        <f>SUM('Resultater detaljert'!P144:Q144)</f>
        <v>#VALUE!</v>
      </c>
      <c r="J144" s="37">
        <f>SUM('Resultater detaljert'!R144:S144)</f>
        <v>0</v>
      </c>
      <c r="K144" s="37">
        <f>'Resultater detaljert'!T144</f>
        <v>0</v>
      </c>
    </row>
    <row r="145" spans="1:11" x14ac:dyDescent="0.2">
      <c r="A145" s="39">
        <f>Inndata!A144</f>
        <v>0</v>
      </c>
      <c r="B145" s="39">
        <f>Inndata!B144</f>
        <v>0</v>
      </c>
      <c r="C145" s="39">
        <f>Inndata!C144</f>
        <v>0</v>
      </c>
      <c r="D145" s="52">
        <f t="array" ref="D145">SUM(IFERROR(E145:K145,0))</f>
        <v>0</v>
      </c>
      <c r="E145" s="36">
        <f>Inndata!D144</f>
        <v>0</v>
      </c>
      <c r="F145" s="36">
        <f>Inndata!E144</f>
        <v>0</v>
      </c>
      <c r="G145" s="37">
        <f>SUM('Resultater detaljert'!G145:J145)</f>
        <v>0</v>
      </c>
      <c r="H145" s="231" t="e">
        <f>SUM('Resultater detaljert'!K145:N145)</f>
        <v>#VALUE!</v>
      </c>
      <c r="I145" s="238" t="e">
        <f>SUM('Resultater detaljert'!P145:Q145)</f>
        <v>#VALUE!</v>
      </c>
      <c r="J145" s="37">
        <f>SUM('Resultater detaljert'!R145:S145)</f>
        <v>0</v>
      </c>
      <c r="K145" s="37">
        <f>'Resultater detaljert'!T145</f>
        <v>0</v>
      </c>
    </row>
    <row r="146" spans="1:11" x14ac:dyDescent="0.2">
      <c r="A146" s="39">
        <f>Inndata!A145</f>
        <v>0</v>
      </c>
      <c r="B146" s="39">
        <f>Inndata!B145</f>
        <v>0</v>
      </c>
      <c r="C146" s="39">
        <f>Inndata!C145</f>
        <v>0</v>
      </c>
      <c r="D146" s="52">
        <f t="array" ref="D146">SUM(IFERROR(E146:K146,0))</f>
        <v>0</v>
      </c>
      <c r="E146" s="36">
        <f>Inndata!D145</f>
        <v>0</v>
      </c>
      <c r="F146" s="36">
        <f>Inndata!E145</f>
        <v>0</v>
      </c>
      <c r="G146" s="37">
        <f>SUM('Resultater detaljert'!G146:J146)</f>
        <v>0</v>
      </c>
      <c r="H146" s="231" t="e">
        <f>SUM('Resultater detaljert'!K146:N146)</f>
        <v>#VALUE!</v>
      </c>
      <c r="I146" s="238" t="e">
        <f>SUM('Resultater detaljert'!P146:Q146)</f>
        <v>#VALUE!</v>
      </c>
      <c r="J146" s="37">
        <f>SUM('Resultater detaljert'!R146:S146)</f>
        <v>0</v>
      </c>
      <c r="K146" s="37">
        <f>'Resultater detaljert'!T146</f>
        <v>0</v>
      </c>
    </row>
    <row r="147" spans="1:11" x14ac:dyDescent="0.2">
      <c r="A147" s="39">
        <f>Inndata!A146</f>
        <v>0</v>
      </c>
      <c r="B147" s="39">
        <f>Inndata!B146</f>
        <v>0</v>
      </c>
      <c r="C147" s="39">
        <f>Inndata!C146</f>
        <v>0</v>
      </c>
      <c r="D147" s="52">
        <f t="array" ref="D147">SUM(IFERROR(E147:K147,0))</f>
        <v>0</v>
      </c>
      <c r="E147" s="36">
        <f>Inndata!D146</f>
        <v>0</v>
      </c>
      <c r="F147" s="36">
        <f>Inndata!E146</f>
        <v>0</v>
      </c>
      <c r="G147" s="37">
        <f>SUM('Resultater detaljert'!G147:J147)</f>
        <v>0</v>
      </c>
      <c r="H147" s="231" t="e">
        <f>SUM('Resultater detaljert'!K147:N147)</f>
        <v>#VALUE!</v>
      </c>
      <c r="I147" s="238" t="e">
        <f>SUM('Resultater detaljert'!P147:Q147)</f>
        <v>#VALUE!</v>
      </c>
      <c r="J147" s="37">
        <f>SUM('Resultater detaljert'!R147:S147)</f>
        <v>0</v>
      </c>
      <c r="K147" s="37">
        <f>'Resultater detaljert'!T147</f>
        <v>0</v>
      </c>
    </row>
    <row r="148" spans="1:11" x14ac:dyDescent="0.2">
      <c r="A148" s="39">
        <f>Inndata!A147</f>
        <v>0</v>
      </c>
      <c r="B148" s="39">
        <f>Inndata!B147</f>
        <v>0</v>
      </c>
      <c r="C148" s="39">
        <f>Inndata!C147</f>
        <v>0</v>
      </c>
      <c r="D148" s="52">
        <f t="array" ref="D148">SUM(IFERROR(E148:K148,0))</f>
        <v>0</v>
      </c>
      <c r="E148" s="36">
        <f>Inndata!D147</f>
        <v>0</v>
      </c>
      <c r="F148" s="36">
        <f>Inndata!E147</f>
        <v>0</v>
      </c>
      <c r="G148" s="37">
        <f>SUM('Resultater detaljert'!G148:J148)</f>
        <v>0</v>
      </c>
      <c r="H148" s="231" t="e">
        <f>SUM('Resultater detaljert'!K148:N148)</f>
        <v>#VALUE!</v>
      </c>
      <c r="I148" s="238" t="e">
        <f>SUM('Resultater detaljert'!P148:Q148)</f>
        <v>#VALUE!</v>
      </c>
      <c r="J148" s="37">
        <f>SUM('Resultater detaljert'!R148:S148)</f>
        <v>0</v>
      </c>
      <c r="K148" s="37">
        <f>'Resultater detaljert'!T148</f>
        <v>0</v>
      </c>
    </row>
    <row r="149" spans="1:11" x14ac:dyDescent="0.2">
      <c r="A149" s="39">
        <f>Inndata!A148</f>
        <v>0</v>
      </c>
      <c r="B149" s="39">
        <f>Inndata!B148</f>
        <v>0</v>
      </c>
      <c r="C149" s="39">
        <f>Inndata!C148</f>
        <v>0</v>
      </c>
      <c r="D149" s="52">
        <f t="array" ref="D149">SUM(IFERROR(E149:K149,0))</f>
        <v>0</v>
      </c>
      <c r="E149" s="36">
        <f>Inndata!D148</f>
        <v>0</v>
      </c>
      <c r="F149" s="36">
        <f>Inndata!E148</f>
        <v>0</v>
      </c>
      <c r="G149" s="37">
        <f>SUM('Resultater detaljert'!G149:J149)</f>
        <v>0</v>
      </c>
      <c r="H149" s="231" t="e">
        <f>SUM('Resultater detaljert'!K149:N149)</f>
        <v>#VALUE!</v>
      </c>
      <c r="I149" s="238" t="e">
        <f>SUM('Resultater detaljert'!P149:Q149)</f>
        <v>#VALUE!</v>
      </c>
      <c r="J149" s="37">
        <f>SUM('Resultater detaljert'!R149:S149)</f>
        <v>0</v>
      </c>
      <c r="K149" s="37">
        <f>'Resultater detaljert'!T149</f>
        <v>0</v>
      </c>
    </row>
    <row r="150" spans="1:11" x14ac:dyDescent="0.2">
      <c r="A150" s="39">
        <f>Inndata!A149</f>
        <v>0</v>
      </c>
      <c r="B150" s="39">
        <f>Inndata!B149</f>
        <v>0</v>
      </c>
      <c r="C150" s="39">
        <f>Inndata!C149</f>
        <v>0</v>
      </c>
      <c r="D150" s="52">
        <f t="array" ref="D150">SUM(IFERROR(E150:K150,0))</f>
        <v>0</v>
      </c>
      <c r="E150" s="36">
        <f>Inndata!D149</f>
        <v>0</v>
      </c>
      <c r="F150" s="36">
        <f>Inndata!E149</f>
        <v>0</v>
      </c>
      <c r="G150" s="37">
        <f>SUM('Resultater detaljert'!G150:J150)</f>
        <v>0</v>
      </c>
      <c r="H150" s="231" t="e">
        <f>SUM('Resultater detaljert'!K150:N150)</f>
        <v>#VALUE!</v>
      </c>
      <c r="I150" s="238" t="e">
        <f>SUM('Resultater detaljert'!P150:Q150)</f>
        <v>#VALUE!</v>
      </c>
      <c r="J150" s="37">
        <f>SUM('Resultater detaljert'!R150:S150)</f>
        <v>0</v>
      </c>
      <c r="K150" s="37">
        <f>'Resultater detaljert'!T150</f>
        <v>0</v>
      </c>
    </row>
    <row r="151" spans="1:11" x14ac:dyDescent="0.2">
      <c r="A151" s="39">
        <f>Inndata!A150</f>
        <v>0</v>
      </c>
      <c r="B151" s="39">
        <f>Inndata!B150</f>
        <v>0</v>
      </c>
      <c r="C151" s="39">
        <f>Inndata!C150</f>
        <v>0</v>
      </c>
      <c r="D151" s="52">
        <f t="array" ref="D151">SUM(IFERROR(E151:K151,0))</f>
        <v>0</v>
      </c>
      <c r="E151" s="36">
        <f>Inndata!D150</f>
        <v>0</v>
      </c>
      <c r="F151" s="36">
        <f>Inndata!E150</f>
        <v>0</v>
      </c>
      <c r="G151" s="37">
        <f>SUM('Resultater detaljert'!G151:J151)</f>
        <v>0</v>
      </c>
      <c r="H151" s="231" t="e">
        <f>SUM('Resultater detaljert'!K151:N151)</f>
        <v>#VALUE!</v>
      </c>
      <c r="I151" s="238" t="e">
        <f>SUM('Resultater detaljert'!P151:Q151)</f>
        <v>#VALUE!</v>
      </c>
      <c r="J151" s="37">
        <f>SUM('Resultater detaljert'!R151:S151)</f>
        <v>0</v>
      </c>
      <c r="K151" s="37">
        <f>'Resultater detaljert'!T151</f>
        <v>0</v>
      </c>
    </row>
    <row r="152" spans="1:11" x14ac:dyDescent="0.2">
      <c r="A152" s="39">
        <f>Inndata!A151</f>
        <v>0</v>
      </c>
      <c r="B152" s="39">
        <f>Inndata!B151</f>
        <v>0</v>
      </c>
      <c r="C152" s="39">
        <f>Inndata!C151</f>
        <v>0</v>
      </c>
      <c r="D152" s="52">
        <f t="array" ref="D152">SUM(IFERROR(E152:K152,0))</f>
        <v>0</v>
      </c>
      <c r="E152" s="36">
        <f>Inndata!D151</f>
        <v>0</v>
      </c>
      <c r="F152" s="36">
        <f>Inndata!E151</f>
        <v>0</v>
      </c>
      <c r="G152" s="37">
        <f>SUM('Resultater detaljert'!G152:J152)</f>
        <v>0</v>
      </c>
      <c r="H152" s="231" t="e">
        <f>SUM('Resultater detaljert'!K152:N152)</f>
        <v>#VALUE!</v>
      </c>
      <c r="I152" s="238" t="e">
        <f>SUM('Resultater detaljert'!P152:Q152)</f>
        <v>#VALUE!</v>
      </c>
      <c r="J152" s="37">
        <f>SUM('Resultater detaljert'!R152:S152)</f>
        <v>0</v>
      </c>
      <c r="K152" s="37">
        <f>'Resultater detaljert'!T152</f>
        <v>0</v>
      </c>
    </row>
  </sheetData>
  <sheetProtection algorithmName="SHA-512" hashValue="DPaS/C8fCZMEVAa6O81aLNJ2jn0Hh7cvd5FcOo6nLfIrQfXIoVBRfQIrDadDEs3me1Qjh+phMJEIQxeKnfpPaQ==" saltValue="mMadVM9rU+U6ANEPdwSj4Q==" spinCount="100000" sheet="1" objects="1" scenarios="1"/>
  <mergeCells count="5">
    <mergeCell ref="E1:G1"/>
    <mergeCell ref="J1:K1"/>
    <mergeCell ref="A1:C1"/>
    <mergeCell ref="A3:C4"/>
    <mergeCell ref="H1:I1"/>
  </mergeCells>
  <conditionalFormatting sqref="A6:C152 E6:K152">
    <cfRule type="containsErrors" dxfId="3" priority="1">
      <formula>ISERROR(A6)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:E67"/>
  <sheetViews>
    <sheetView zoomScale="85" zoomScaleNormal="85" workbookViewId="0">
      <selection activeCell="B40" sqref="B40"/>
    </sheetView>
  </sheetViews>
  <sheetFormatPr baseColWidth="10" defaultColWidth="8.83203125" defaultRowHeight="15" x14ac:dyDescent="0.2"/>
  <cols>
    <col min="1" max="1" width="28.5" bestFit="1" customWidth="1"/>
    <col min="2" max="2" width="10.6640625" bestFit="1" customWidth="1"/>
    <col min="3" max="3" width="13.6640625" bestFit="1" customWidth="1"/>
    <col min="4" max="4" width="14.83203125" bestFit="1" customWidth="1"/>
  </cols>
  <sheetData>
    <row r="1" spans="1:4" ht="19" x14ac:dyDescent="0.25">
      <c r="A1" s="100" t="s">
        <v>118</v>
      </c>
      <c r="B1" s="352" t="s">
        <v>16</v>
      </c>
      <c r="C1" s="353"/>
      <c r="D1" s="354"/>
    </row>
    <row r="2" spans="1:4" x14ac:dyDescent="0.2">
      <c r="A2" s="75"/>
      <c r="B2" s="50" t="s">
        <v>6</v>
      </c>
      <c r="C2" s="49" t="s">
        <v>7</v>
      </c>
      <c r="D2" s="45" t="s">
        <v>8</v>
      </c>
    </row>
    <row r="3" spans="1:4" x14ac:dyDescent="0.2">
      <c r="A3" s="95" t="s">
        <v>119</v>
      </c>
      <c r="B3" s="103">
        <v>0</v>
      </c>
      <c r="C3" s="104">
        <v>0.96</v>
      </c>
      <c r="D3" s="104">
        <v>0</v>
      </c>
    </row>
    <row r="4" spans="1:4" x14ac:dyDescent="0.2">
      <c r="A4" s="95" t="s">
        <v>120</v>
      </c>
      <c r="B4" s="103">
        <v>0</v>
      </c>
      <c r="C4" s="104">
        <v>0.47599999999999998</v>
      </c>
      <c r="D4" s="104">
        <v>0</v>
      </c>
    </row>
    <row r="5" spans="1:4" x14ac:dyDescent="0.2">
      <c r="A5" s="95" t="s">
        <v>121</v>
      </c>
      <c r="B5" s="103">
        <v>0</v>
      </c>
      <c r="C5" s="104">
        <v>0.63300000000000001</v>
      </c>
      <c r="D5" s="104">
        <v>0</v>
      </c>
    </row>
    <row r="6" spans="1:4" x14ac:dyDescent="0.2">
      <c r="A6" s="95" t="s">
        <v>122</v>
      </c>
      <c r="B6" s="103">
        <v>0</v>
      </c>
      <c r="C6" s="104">
        <v>0.16</v>
      </c>
      <c r="D6" s="104">
        <v>0</v>
      </c>
    </row>
    <row r="7" spans="1:4" x14ac:dyDescent="0.2">
      <c r="A7" s="95" t="s">
        <v>123</v>
      </c>
      <c r="B7" s="103">
        <v>0</v>
      </c>
      <c r="C7" s="104">
        <v>0.5</v>
      </c>
      <c r="D7" s="104">
        <v>0</v>
      </c>
    </row>
    <row r="8" spans="1:4" x14ac:dyDescent="0.2">
      <c r="A8" s="95" t="s">
        <v>124</v>
      </c>
      <c r="B8" s="103">
        <v>0</v>
      </c>
      <c r="C8" s="104">
        <v>1</v>
      </c>
      <c r="D8" s="104">
        <v>0</v>
      </c>
    </row>
    <row r="9" spans="1:4" x14ac:dyDescent="0.2">
      <c r="A9" s="95" t="s">
        <v>125</v>
      </c>
      <c r="B9" s="103">
        <v>0.21179999999999999</v>
      </c>
      <c r="C9" s="104">
        <v>1.2E-2</v>
      </c>
      <c r="D9" s="104">
        <v>0</v>
      </c>
    </row>
    <row r="10" spans="1:4" x14ac:dyDescent="0.2">
      <c r="A10" s="95" t="s">
        <v>126</v>
      </c>
      <c r="B10" s="103">
        <v>0.2387</v>
      </c>
      <c r="C10" s="104">
        <v>3.3E-3</v>
      </c>
      <c r="D10" s="104">
        <v>0</v>
      </c>
    </row>
    <row r="11" spans="1:4" x14ac:dyDescent="0.2">
      <c r="A11" s="95" t="s">
        <v>127</v>
      </c>
      <c r="B11" s="103">
        <v>0.29299999999999998</v>
      </c>
      <c r="C11" s="104">
        <v>5.0000000000000001E-3</v>
      </c>
      <c r="D11" s="104">
        <v>0</v>
      </c>
    </row>
    <row r="12" spans="1:4" x14ac:dyDescent="0.2">
      <c r="A12" s="95" t="s">
        <v>128</v>
      </c>
      <c r="B12" s="103">
        <v>0.91</v>
      </c>
      <c r="C12" s="104">
        <v>1.2999999999999999E-2</v>
      </c>
      <c r="D12" s="104">
        <v>0</v>
      </c>
    </row>
    <row r="13" spans="1:4" x14ac:dyDescent="0.2">
      <c r="A13" s="95" t="s">
        <v>129</v>
      </c>
      <c r="B13" s="103">
        <v>0.39900000000000002</v>
      </c>
      <c r="C13" s="104">
        <v>8.9999999999999993E-3</v>
      </c>
      <c r="D13" s="104">
        <v>0</v>
      </c>
    </row>
    <row r="14" spans="1:4" x14ac:dyDescent="0.2">
      <c r="A14" s="95" t="s">
        <v>130</v>
      </c>
      <c r="B14" s="103">
        <v>0.65200000000000002</v>
      </c>
      <c r="C14" s="104">
        <v>1.2E-2</v>
      </c>
      <c r="D14" s="104">
        <v>0</v>
      </c>
    </row>
    <row r="15" spans="1:4" x14ac:dyDescent="0.2">
      <c r="A15" s="95" t="s">
        <v>131</v>
      </c>
      <c r="B15" s="103">
        <v>0.25700000000000001</v>
      </c>
      <c r="C15" s="104">
        <v>6.0000000000000001E-3</v>
      </c>
      <c r="D15" s="104">
        <v>0</v>
      </c>
    </row>
    <row r="16" spans="1:4" x14ac:dyDescent="0.2">
      <c r="A16" s="95" t="s">
        <v>132</v>
      </c>
      <c r="B16" s="103">
        <v>0.24660000000000001</v>
      </c>
      <c r="C16" s="104">
        <v>3.8E-3</v>
      </c>
      <c r="D16" s="104">
        <v>0</v>
      </c>
    </row>
    <row r="17" spans="1:5" x14ac:dyDescent="0.2">
      <c r="A17" s="95" t="s">
        <v>133</v>
      </c>
      <c r="B17" s="103">
        <v>0.1653</v>
      </c>
      <c r="C17" s="104">
        <v>3.5000000000000001E-3</v>
      </c>
      <c r="D17" s="104">
        <v>0</v>
      </c>
    </row>
    <row r="18" spans="1:5" x14ac:dyDescent="0.2">
      <c r="A18" s="95" t="s">
        <v>134</v>
      </c>
      <c r="B18" s="103">
        <v>0.25559999999999999</v>
      </c>
      <c r="C18" s="104">
        <v>1.4E-3</v>
      </c>
      <c r="D18" s="104">
        <v>0</v>
      </c>
    </row>
    <row r="19" spans="1:5" x14ac:dyDescent="0.2">
      <c r="A19" s="95" t="s">
        <v>135</v>
      </c>
      <c r="B19" s="103">
        <v>0.1678</v>
      </c>
      <c r="C19" s="104">
        <v>1.4E-3</v>
      </c>
      <c r="D19" s="104">
        <v>0</v>
      </c>
    </row>
    <row r="20" spans="1:5" x14ac:dyDescent="0.2">
      <c r="A20" s="95" t="s">
        <v>136</v>
      </c>
      <c r="B20" s="103">
        <v>0</v>
      </c>
      <c r="C20" s="104">
        <v>0.06</v>
      </c>
      <c r="D20" s="104">
        <v>0</v>
      </c>
    </row>
    <row r="21" spans="1:5" x14ac:dyDescent="0.2">
      <c r="A21" s="95" t="s">
        <v>137</v>
      </c>
      <c r="B21" s="103">
        <v>0.76400000000000001</v>
      </c>
      <c r="C21" s="104">
        <v>0</v>
      </c>
      <c r="D21" s="104">
        <v>0</v>
      </c>
    </row>
    <row r="22" spans="1:5" x14ac:dyDescent="0.2">
      <c r="A22" s="95" t="s">
        <v>138</v>
      </c>
      <c r="B22" s="103">
        <v>0.90920000000000001</v>
      </c>
      <c r="C22" s="104">
        <v>0</v>
      </c>
      <c r="D22" s="104">
        <v>0</v>
      </c>
    </row>
    <row r="23" spans="1:5" x14ac:dyDescent="0.2">
      <c r="A23" s="95" t="s">
        <v>139</v>
      </c>
      <c r="B23" s="103">
        <v>0.98599999999999999</v>
      </c>
      <c r="C23" s="104">
        <v>0</v>
      </c>
      <c r="D23" s="104">
        <v>0</v>
      </c>
    </row>
    <row r="24" spans="1:5" x14ac:dyDescent="0.2">
      <c r="A24" s="95" t="s">
        <v>140</v>
      </c>
      <c r="B24" s="103">
        <v>0.98129999999999995</v>
      </c>
      <c r="C24" s="104">
        <v>0</v>
      </c>
      <c r="D24" s="104">
        <v>0</v>
      </c>
    </row>
    <row r="25" spans="1:5" x14ac:dyDescent="0.2">
      <c r="A25" s="95" t="s">
        <v>141</v>
      </c>
      <c r="B25" s="103">
        <v>0.9</v>
      </c>
      <c r="C25" s="104">
        <v>0</v>
      </c>
      <c r="D25" s="104">
        <v>0</v>
      </c>
    </row>
    <row r="26" spans="1:5" x14ac:dyDescent="0.2">
      <c r="A26" s="95" t="s">
        <v>142</v>
      </c>
      <c r="B26" s="103">
        <v>0.57699999999999996</v>
      </c>
      <c r="C26" s="104">
        <v>0</v>
      </c>
      <c r="D26" s="104">
        <v>0</v>
      </c>
    </row>
    <row r="27" spans="1:5" x14ac:dyDescent="0.2">
      <c r="A27" s="95" t="s">
        <v>143</v>
      </c>
      <c r="B27" s="103">
        <v>3.3000000000000002E-2</v>
      </c>
      <c r="C27" s="104">
        <v>0</v>
      </c>
      <c r="D27" s="104">
        <v>0</v>
      </c>
    </row>
    <row r="28" spans="1:5" x14ac:dyDescent="0.2">
      <c r="A28" s="95" t="s">
        <v>144</v>
      </c>
      <c r="B28" s="103">
        <v>0</v>
      </c>
      <c r="C28" s="104">
        <v>6.5000000000000002E-2</v>
      </c>
      <c r="D28" s="104">
        <v>0</v>
      </c>
    </row>
    <row r="29" spans="1:5" x14ac:dyDescent="0.2">
      <c r="A29" s="95" t="s">
        <v>145</v>
      </c>
      <c r="B29" s="103">
        <v>0</v>
      </c>
      <c r="C29" s="104">
        <v>1</v>
      </c>
      <c r="D29" s="104">
        <v>0</v>
      </c>
    </row>
    <row r="30" spans="1:5" x14ac:dyDescent="0.2">
      <c r="A30" s="95" t="s">
        <v>146</v>
      </c>
      <c r="B30" s="103">
        <v>0</v>
      </c>
      <c r="C30" s="104">
        <v>0</v>
      </c>
      <c r="D30" s="104">
        <v>0.13</v>
      </c>
    </row>
    <row r="31" spans="1:5" x14ac:dyDescent="0.2">
      <c r="A31" s="95" t="s">
        <v>147</v>
      </c>
      <c r="B31" s="103">
        <v>0</v>
      </c>
      <c r="C31" s="104">
        <v>0</v>
      </c>
      <c r="D31" s="104">
        <v>0.03</v>
      </c>
      <c r="E31" s="105"/>
    </row>
    <row r="32" spans="1:5" x14ac:dyDescent="0.2">
      <c r="A32" s="95" t="s">
        <v>148</v>
      </c>
      <c r="B32" s="103">
        <v>0</v>
      </c>
      <c r="C32" s="104">
        <v>0</v>
      </c>
      <c r="D32" s="104">
        <v>0.08</v>
      </c>
      <c r="E32" s="105"/>
    </row>
    <row r="33" spans="1:5" x14ac:dyDescent="0.2">
      <c r="A33" s="95" t="s">
        <v>149</v>
      </c>
      <c r="B33" s="103">
        <v>0</v>
      </c>
      <c r="C33" s="104">
        <v>0</v>
      </c>
      <c r="D33" s="104">
        <v>0.1</v>
      </c>
      <c r="E33" s="105"/>
    </row>
    <row r="34" spans="1:5" x14ac:dyDescent="0.2">
      <c r="A34" s="95" t="s">
        <v>150</v>
      </c>
      <c r="B34" s="103">
        <v>0</v>
      </c>
      <c r="C34" s="104">
        <v>0</v>
      </c>
      <c r="D34" s="104">
        <v>0.13</v>
      </c>
      <c r="E34" s="105"/>
    </row>
    <row r="35" spans="1:5" x14ac:dyDescent="0.2">
      <c r="A35" s="1"/>
    </row>
    <row r="36" spans="1:5" x14ac:dyDescent="0.2">
      <c r="A36" s="1"/>
    </row>
    <row r="37" spans="1:5" x14ac:dyDescent="0.2">
      <c r="A37" s="1"/>
    </row>
    <row r="38" spans="1:5" x14ac:dyDescent="0.2">
      <c r="A38" s="1"/>
    </row>
    <row r="39" spans="1:5" x14ac:dyDescent="0.2">
      <c r="A39" s="1"/>
    </row>
    <row r="40" spans="1:5" x14ac:dyDescent="0.2">
      <c r="A40" s="1"/>
    </row>
    <row r="41" spans="1:5" x14ac:dyDescent="0.2">
      <c r="A41" s="1"/>
    </row>
    <row r="42" spans="1:5" x14ac:dyDescent="0.2">
      <c r="A42" s="1"/>
    </row>
    <row r="43" spans="1:5" x14ac:dyDescent="0.2">
      <c r="A43" s="1"/>
    </row>
    <row r="44" spans="1:5" x14ac:dyDescent="0.2">
      <c r="A44" s="1"/>
    </row>
    <row r="45" spans="1:5" x14ac:dyDescent="0.2">
      <c r="A45" s="1"/>
    </row>
    <row r="46" spans="1:5" x14ac:dyDescent="0.2">
      <c r="A46" s="1"/>
    </row>
    <row r="47" spans="1:5" x14ac:dyDescent="0.2">
      <c r="A47" s="1"/>
    </row>
    <row r="48" spans="1:5" x14ac:dyDescent="0.2">
      <c r="A48" s="1"/>
    </row>
    <row r="49" spans="1:1" x14ac:dyDescent="0.2">
      <c r="A49" s="1"/>
    </row>
    <row r="50" spans="1:1" x14ac:dyDescent="0.2">
      <c r="A50" s="1"/>
    </row>
    <row r="51" spans="1:1" x14ac:dyDescent="0.2">
      <c r="A51" s="1"/>
    </row>
    <row r="52" spans="1:1" x14ac:dyDescent="0.2">
      <c r="A52" s="1"/>
    </row>
    <row r="53" spans="1:1" x14ac:dyDescent="0.2">
      <c r="A53" s="1"/>
    </row>
    <row r="54" spans="1:1" x14ac:dyDescent="0.2">
      <c r="A54" s="1"/>
    </row>
    <row r="55" spans="1:1" x14ac:dyDescent="0.2">
      <c r="A55" s="1"/>
    </row>
    <row r="56" spans="1:1" x14ac:dyDescent="0.2">
      <c r="A56" s="1"/>
    </row>
    <row r="57" spans="1:1" x14ac:dyDescent="0.2">
      <c r="A57" s="1"/>
    </row>
    <row r="58" spans="1:1" x14ac:dyDescent="0.2">
      <c r="A58" s="1"/>
    </row>
    <row r="59" spans="1:1" x14ac:dyDescent="0.2">
      <c r="A59" s="1"/>
    </row>
    <row r="60" spans="1:1" x14ac:dyDescent="0.2">
      <c r="A60" s="1"/>
    </row>
    <row r="61" spans="1:1" x14ac:dyDescent="0.2">
      <c r="A61" s="1"/>
    </row>
    <row r="62" spans="1:1" x14ac:dyDescent="0.2">
      <c r="A62" s="1"/>
    </row>
    <row r="63" spans="1:1" x14ac:dyDescent="0.2">
      <c r="A63" s="1"/>
    </row>
    <row r="64" spans="1:1" x14ac:dyDescent="0.2">
      <c r="A64" s="1"/>
    </row>
    <row r="65" spans="1:1" x14ac:dyDescent="0.2">
      <c r="A65" s="1"/>
    </row>
    <row r="66" spans="1:1" x14ac:dyDescent="0.2">
      <c r="A66" s="1"/>
    </row>
    <row r="67" spans="1:1" x14ac:dyDescent="0.2">
      <c r="A67" s="1"/>
    </row>
  </sheetData>
  <mergeCells count="1">
    <mergeCell ref="B1:D1"/>
  </mergeCells>
  <conditionalFormatting sqref="B3:D26">
    <cfRule type="containsBlanks" dxfId="2" priority="2">
      <formula>LEN(TRIM(B3))=0</formula>
    </cfRule>
  </conditionalFormatting>
  <conditionalFormatting sqref="B27:D34">
    <cfRule type="containsBlanks" dxfId="1" priority="1">
      <formula>LEN(TRIM(B27))=0</formula>
    </cfRule>
  </conditionalFormatting>
  <dataValidations count="1">
    <dataValidation type="decimal" allowBlank="1" showInputMessage="1" showErrorMessage="1" errorTitle="Ugyldig verdi" error="Verdien må være mellom 0 og 100%." sqref="B3:D34" xr:uid="{00000000-0002-0000-0400-000000000000}">
      <formula1>0</formula1>
      <formula2>1</formula2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14999847407452621"/>
  </sheetPr>
  <dimension ref="A1:M13"/>
  <sheetViews>
    <sheetView zoomScale="85" zoomScaleNormal="85" workbookViewId="0">
      <selection activeCell="G2" sqref="G2"/>
    </sheetView>
  </sheetViews>
  <sheetFormatPr baseColWidth="10" defaultColWidth="8.83203125" defaultRowHeight="15" x14ac:dyDescent="0.2"/>
  <cols>
    <col min="1" max="1" width="12.5" customWidth="1"/>
    <col min="2" max="2" width="25.83203125" bestFit="1" customWidth="1"/>
    <col min="3" max="3" width="14.1640625" customWidth="1"/>
    <col min="4" max="4" width="20.5" customWidth="1"/>
    <col min="5" max="5" width="16.5" customWidth="1"/>
    <col min="6" max="6" width="22.83203125" customWidth="1"/>
    <col min="7" max="7" width="12.5" customWidth="1"/>
    <col min="8" max="8" width="20.1640625" customWidth="1"/>
    <col min="9" max="9" width="16.83203125" customWidth="1"/>
    <col min="10" max="10" width="29.5" customWidth="1"/>
  </cols>
  <sheetData>
    <row r="1" spans="1:13" ht="16" thickBot="1" x14ac:dyDescent="0.25">
      <c r="C1" s="297" t="s">
        <v>237</v>
      </c>
      <c r="D1" s="298"/>
      <c r="E1" s="298"/>
      <c r="F1" s="299"/>
      <c r="G1" s="355" t="s">
        <v>238</v>
      </c>
      <c r="H1" s="356"/>
      <c r="I1" s="357"/>
      <c r="K1" s="297" t="s">
        <v>200</v>
      </c>
      <c r="L1" s="298"/>
      <c r="M1" s="299"/>
    </row>
    <row r="2" spans="1:13" x14ac:dyDescent="0.2">
      <c r="B2" s="95" t="s">
        <v>98</v>
      </c>
      <c r="C2" s="95" t="s">
        <v>114</v>
      </c>
      <c r="D2" s="95" t="s">
        <v>115</v>
      </c>
      <c r="E2" s="95" t="s">
        <v>108</v>
      </c>
      <c r="F2" s="95" t="s">
        <v>226</v>
      </c>
      <c r="G2" s="135" t="s">
        <v>102</v>
      </c>
      <c r="H2" s="135" t="s">
        <v>100</v>
      </c>
      <c r="I2" s="135" t="s">
        <v>101</v>
      </c>
      <c r="J2" s="95" t="s">
        <v>152</v>
      </c>
      <c r="K2" s="205" t="s">
        <v>38</v>
      </c>
      <c r="L2" s="205" t="s">
        <v>39</v>
      </c>
      <c r="M2" s="205" t="s">
        <v>40</v>
      </c>
    </row>
    <row r="3" spans="1:13" x14ac:dyDescent="0.2">
      <c r="A3" s="206" t="str">
        <f>IF(B3=FutureBuiltZERO!$D$16,"Valgt år --&gt;","")</f>
        <v/>
      </c>
      <c r="B3" s="75">
        <v>2020</v>
      </c>
      <c r="C3" s="247">
        <v>8.3600000000000008E-2</v>
      </c>
      <c r="D3" s="247">
        <v>6.9186510319960606E-2</v>
      </c>
      <c r="E3" s="247">
        <v>0.36299999999999999</v>
      </c>
      <c r="F3" s="247">
        <v>0.121</v>
      </c>
      <c r="G3" s="135">
        <v>449</v>
      </c>
      <c r="H3" s="135">
        <v>287</v>
      </c>
      <c r="I3" s="135">
        <v>207</v>
      </c>
      <c r="J3" s="204" t="str">
        <f>IF(B3=FutureBuiltZERO!$D$16,FutureBuiltZERO!$J$42,"")</f>
        <v/>
      </c>
      <c r="K3">
        <v>1</v>
      </c>
      <c r="L3">
        <v>0.6</v>
      </c>
      <c r="M3">
        <v>0.2</v>
      </c>
    </row>
    <row r="4" spans="1:13" x14ac:dyDescent="0.2">
      <c r="A4" s="206" t="str">
        <f>IF(B4=FutureBuiltZERO!$D$16,"Valgt år --&gt;","")</f>
        <v/>
      </c>
      <c r="B4" s="75">
        <v>2021</v>
      </c>
      <c r="C4" s="247">
        <v>7.9799999999999996E-2</v>
      </c>
      <c r="D4" s="247">
        <v>6.8498093039962099E-2</v>
      </c>
      <c r="E4" s="247">
        <v>0.35199999999999998</v>
      </c>
      <c r="F4" s="247">
        <v>0.1197960298836493</v>
      </c>
      <c r="G4" s="135">
        <v>425</v>
      </c>
      <c r="H4" s="135">
        <v>271</v>
      </c>
      <c r="I4" s="135">
        <v>196</v>
      </c>
      <c r="J4" s="204" t="str">
        <f>IF(B4=FutureBuiltZERO!$D$16,FutureBuiltZERO!$J$42,"")</f>
        <v/>
      </c>
      <c r="K4">
        <v>0.99</v>
      </c>
      <c r="L4">
        <v>0.59</v>
      </c>
      <c r="M4">
        <v>0.2</v>
      </c>
    </row>
    <row r="5" spans="1:13" x14ac:dyDescent="0.2">
      <c r="A5" s="206" t="str">
        <f>IF(B5=FutureBuiltZERO!$D$16,"Valgt år --&gt;","")</f>
        <v>Valgt år --&gt;</v>
      </c>
      <c r="B5" s="75">
        <v>2022</v>
      </c>
      <c r="C5" s="247">
        <v>7.5240000000000001E-2</v>
      </c>
      <c r="D5" s="247">
        <v>6.781652562634953E-2</v>
      </c>
      <c r="E5" s="247">
        <v>0.34</v>
      </c>
      <c r="F5" s="247">
        <v>0.1186040394701174</v>
      </c>
      <c r="G5" s="135">
        <v>401</v>
      </c>
      <c r="H5" s="135">
        <v>256</v>
      </c>
      <c r="I5" s="135">
        <v>185</v>
      </c>
      <c r="J5" s="204">
        <f>IF(B5=FutureBuiltZERO!$D$16,FutureBuiltZERO!$J$42,"")</f>
        <v>346.20017366827091</v>
      </c>
      <c r="K5">
        <v>0.97</v>
      </c>
      <c r="L5">
        <v>0.56999999999999995</v>
      </c>
      <c r="M5">
        <v>0.2</v>
      </c>
    </row>
    <row r="6" spans="1:13" x14ac:dyDescent="0.2">
      <c r="A6" s="206" t="str">
        <f>IF(B6=FutureBuiltZERO!$D$16,"Valgt år --&gt;","")</f>
        <v/>
      </c>
      <c r="B6" s="75">
        <v>2023</v>
      </c>
      <c r="C6" s="247">
        <v>7.1440000000000003E-2</v>
      </c>
      <c r="D6" s="247">
        <v>6.714173992181352E-2</v>
      </c>
      <c r="E6" s="247">
        <v>0.32900000000000001</v>
      </c>
      <c r="F6" s="247">
        <v>0.1174239095593695</v>
      </c>
      <c r="G6" s="135">
        <v>378</v>
      </c>
      <c r="H6" s="135">
        <v>241</v>
      </c>
      <c r="I6" s="135">
        <v>174</v>
      </c>
      <c r="J6" s="204" t="str">
        <f>IF(B6=FutureBuiltZERO!$D$16,FutureBuiltZERO!$J$42,"")</f>
        <v/>
      </c>
      <c r="K6">
        <v>0.96</v>
      </c>
      <c r="L6">
        <v>0.56000000000000005</v>
      </c>
      <c r="M6">
        <v>0.2</v>
      </c>
    </row>
    <row r="7" spans="1:13" x14ac:dyDescent="0.2">
      <c r="A7" s="206" t="str">
        <f>IF(B7=FutureBuiltZERO!$D$16,"Valgt år --&gt;","")</f>
        <v/>
      </c>
      <c r="B7" s="75">
        <v>2024</v>
      </c>
      <c r="C7" s="247">
        <v>6.7639999999999992E-2</v>
      </c>
      <c r="D7" s="247">
        <v>6.6473668447221371E-2</v>
      </c>
      <c r="E7" s="247">
        <v>0.318</v>
      </c>
      <c r="F7" s="247">
        <v>0.11625552213743109</v>
      </c>
      <c r="G7" s="135">
        <v>354</v>
      </c>
      <c r="H7" s="135">
        <v>226</v>
      </c>
      <c r="I7" s="135">
        <v>163</v>
      </c>
      <c r="J7" s="204" t="str">
        <f>IF(B7=FutureBuiltZERO!$D$16,FutureBuiltZERO!$J$42,"")</f>
        <v/>
      </c>
      <c r="K7">
        <v>0.95</v>
      </c>
      <c r="L7">
        <v>0.55000000000000004</v>
      </c>
      <c r="M7">
        <v>0.2</v>
      </c>
    </row>
    <row r="8" spans="1:13" x14ac:dyDescent="0.2">
      <c r="A8" s="206" t="str">
        <f>IF(B8=FutureBuiltZERO!$D$16,"Valgt år --&gt;","")</f>
        <v/>
      </c>
      <c r="B8" s="75">
        <v>2025</v>
      </c>
      <c r="C8" s="247">
        <v>6.3840000000000008E-2</v>
      </c>
      <c r="D8" s="247">
        <v>6.5812244394868838E-2</v>
      </c>
      <c r="E8" s="247">
        <v>0.30599999999999999</v>
      </c>
      <c r="F8" s="247">
        <v>0.1150987603645864</v>
      </c>
      <c r="G8" s="135">
        <v>331</v>
      </c>
      <c r="H8" s="135">
        <v>211</v>
      </c>
      <c r="I8" s="135">
        <v>153</v>
      </c>
      <c r="J8" s="204" t="str">
        <f>IF(B8=FutureBuiltZERO!$D$16,FutureBuiltZERO!$J$42,"")</f>
        <v/>
      </c>
      <c r="K8">
        <v>0.93</v>
      </c>
      <c r="L8">
        <v>0.54</v>
      </c>
      <c r="M8">
        <v>0.2</v>
      </c>
    </row>
    <row r="9" spans="1:13" x14ac:dyDescent="0.2">
      <c r="A9" s="206" t="str">
        <f>IF(B9=FutureBuiltZERO!$D$16,"Valgt år --&gt;","")</f>
        <v/>
      </c>
      <c r="B9" s="75">
        <v>2026</v>
      </c>
      <c r="C9" s="247">
        <v>6.08E-2</v>
      </c>
      <c r="D9" s="247">
        <v>6.5157401621799491E-2</v>
      </c>
      <c r="E9" s="247">
        <v>0.29499999999999998</v>
      </c>
      <c r="F9" s="247">
        <v>0.1139535085636941</v>
      </c>
      <c r="G9" s="135">
        <v>307</v>
      </c>
      <c r="H9" s="135">
        <v>196</v>
      </c>
      <c r="I9" s="135">
        <v>142</v>
      </c>
      <c r="J9" s="204" t="str">
        <f>IF(B9=FutureBuiltZERO!$D$16,FutureBuiltZERO!$J$42,"")</f>
        <v/>
      </c>
      <c r="K9">
        <v>0.92</v>
      </c>
      <c r="L9">
        <v>0.52</v>
      </c>
      <c r="M9">
        <v>0.2</v>
      </c>
    </row>
    <row r="10" spans="1:13" x14ac:dyDescent="0.2">
      <c r="A10" s="206" t="str">
        <f>IF(B10=FutureBuiltZERO!$D$16,"Valgt år --&gt;","")</f>
        <v/>
      </c>
      <c r="B10" s="75">
        <v>2027</v>
      </c>
      <c r="C10" s="247">
        <v>5.7000000000000002E-2</v>
      </c>
      <c r="D10" s="247">
        <v>6.4509074643190376E-2</v>
      </c>
      <c r="E10" s="247">
        <v>0.28399999999999997</v>
      </c>
      <c r="F10" s="247">
        <v>0.1128196522086197</v>
      </c>
      <c r="G10" s="135">
        <v>284</v>
      </c>
      <c r="H10" s="135">
        <v>181</v>
      </c>
      <c r="I10" s="135">
        <v>131</v>
      </c>
      <c r="J10" s="204" t="str">
        <f>IF(B10=FutureBuiltZERO!$D$16,FutureBuiltZERO!$J$42,"")</f>
        <v/>
      </c>
      <c r="K10">
        <v>0.91</v>
      </c>
      <c r="L10">
        <v>0.51</v>
      </c>
      <c r="M10">
        <v>0.2</v>
      </c>
    </row>
    <row r="11" spans="1:13" x14ac:dyDescent="0.2">
      <c r="A11" s="206" t="str">
        <f>IF(B11=FutureBuiltZERO!$D$16,"Valgt år --&gt;","")</f>
        <v/>
      </c>
      <c r="B11" s="75">
        <v>2028</v>
      </c>
      <c r="C11" s="247">
        <v>5.3959999999999987E-2</v>
      </c>
      <c r="D11" s="247">
        <v>6.3867198625803284E-2</v>
      </c>
      <c r="E11" s="247">
        <v>0.27200000000000002</v>
      </c>
      <c r="F11" s="247">
        <v>0.1116970779127829</v>
      </c>
      <c r="G11" s="135">
        <v>260</v>
      </c>
      <c r="H11" s="135">
        <v>166</v>
      </c>
      <c r="I11" s="135">
        <v>120</v>
      </c>
      <c r="J11" s="204" t="str">
        <f>IF(B11=FutureBuiltZERO!$D$16,FutureBuiltZERO!$J$42,"")</f>
        <v/>
      </c>
      <c r="K11">
        <v>0.89</v>
      </c>
      <c r="L11">
        <v>0.5</v>
      </c>
      <c r="M11">
        <v>0.2</v>
      </c>
    </row>
    <row r="12" spans="1:13" x14ac:dyDescent="0.2">
      <c r="A12" s="206" t="str">
        <f>IF(B12=FutureBuiltZERO!$D$16,"Valgt år --&gt;","")</f>
        <v/>
      </c>
      <c r="B12" s="75">
        <v>2029</v>
      </c>
      <c r="C12" s="247">
        <v>5.0920000000000007E-2</v>
      </c>
      <c r="D12" s="247">
        <v>6.3231709381501633E-2</v>
      </c>
      <c r="E12" s="247">
        <v>0.26100000000000001</v>
      </c>
      <c r="F12" s="247">
        <v>0.11058567341781859</v>
      </c>
      <c r="G12" s="135">
        <v>237</v>
      </c>
      <c r="H12" s="135">
        <v>151</v>
      </c>
      <c r="I12" s="135">
        <v>109</v>
      </c>
      <c r="J12" s="204" t="str">
        <f>IF(B12=FutureBuiltZERO!$D$16,FutureBuiltZERO!$J$42,"")</f>
        <v/>
      </c>
      <c r="K12">
        <v>0.88</v>
      </c>
      <c r="L12">
        <v>0.49</v>
      </c>
      <c r="M12">
        <v>0.2</v>
      </c>
    </row>
    <row r="13" spans="1:13" x14ac:dyDescent="0.2">
      <c r="A13" s="206" t="str">
        <f>IF(B13=FutureBuiltZERO!$D$16,"Valgt år --&gt;","")</f>
        <v/>
      </c>
      <c r="B13" s="75">
        <v>2030</v>
      </c>
      <c r="C13" s="247">
        <v>4.7879999999999999E-2</v>
      </c>
      <c r="D13" s="247">
        <v>6.2602543360831389E-2</v>
      </c>
      <c r="E13" s="247">
        <v>0.25</v>
      </c>
      <c r="F13" s="247">
        <v>0.10948532758235111</v>
      </c>
      <c r="G13" s="135">
        <v>213</v>
      </c>
      <c r="H13" s="135">
        <v>136</v>
      </c>
      <c r="I13" s="135">
        <v>98</v>
      </c>
      <c r="J13" s="204" t="str">
        <f>IF(B13=FutureBuiltZERO!$D$16,FutureBuiltZERO!$J$42,"")</f>
        <v/>
      </c>
      <c r="K13">
        <v>0.87</v>
      </c>
      <c r="L13">
        <v>0.48</v>
      </c>
      <c r="M13">
        <v>0.2</v>
      </c>
    </row>
  </sheetData>
  <sheetProtection algorithmName="SHA-512" hashValue="51mpzN6iSl258x4TaST4Iyp8MIUqmYLa05617CBtleJ9wZaKgi9ON86rT13J2oie6nMgx8RRDm3T7SQpxcfOOw==" saltValue="FhcjlGXwgInDRx5mtwQYmg==" spinCount="100000" sheet="1" objects="1" scenarios="1"/>
  <mergeCells count="3">
    <mergeCell ref="G1:I1"/>
    <mergeCell ref="C1:F1"/>
    <mergeCell ref="K1:M1"/>
  </mergeCells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E6E60-241E-4FD8-B20B-DBEE9257DCD1}">
  <dimension ref="A1:K159"/>
  <sheetViews>
    <sheetView tabSelected="1" topLeftCell="B1" zoomScale="130" zoomScaleNormal="130" workbookViewId="0">
      <selection activeCell="Q115" sqref="Q115"/>
    </sheetView>
  </sheetViews>
  <sheetFormatPr baseColWidth="10" defaultColWidth="12.5" defaultRowHeight="14" x14ac:dyDescent="0.2"/>
  <cols>
    <col min="1" max="1" width="16.1640625" style="270" customWidth="1"/>
    <col min="2" max="2" width="27.1640625" style="270" customWidth="1"/>
    <col min="3" max="3" width="12.5" style="270"/>
    <col min="4" max="4" width="12.5" style="270" customWidth="1"/>
    <col min="5" max="16384" width="12.5" style="270"/>
  </cols>
  <sheetData>
    <row r="1" spans="1:7" ht="19" x14ac:dyDescent="0.25">
      <c r="A1" s="44" t="s">
        <v>243</v>
      </c>
    </row>
    <row r="2" spans="1:7" ht="15" x14ac:dyDescent="0.2">
      <c r="A2" t="s">
        <v>244</v>
      </c>
    </row>
    <row r="4" spans="1:7" ht="16" x14ac:dyDescent="0.2">
      <c r="B4" s="293" t="s">
        <v>296</v>
      </c>
    </row>
    <row r="5" spans="1:7" ht="163.5" customHeight="1" x14ac:dyDescent="0.2">
      <c r="A5" s="292"/>
      <c r="B5" s="358" t="s">
        <v>297</v>
      </c>
      <c r="C5" s="359"/>
      <c r="D5" s="359"/>
      <c r="E5" s="359"/>
      <c r="F5" s="359"/>
      <c r="G5" s="360"/>
    </row>
    <row r="6" spans="1:7" x14ac:dyDescent="0.2">
      <c r="A6" s="283"/>
      <c r="B6" s="284"/>
      <c r="C6" s="285"/>
      <c r="D6" s="285"/>
      <c r="E6" s="285"/>
      <c r="F6" s="285"/>
    </row>
    <row r="8" spans="1:7" ht="19" x14ac:dyDescent="0.25">
      <c r="A8" s="294" t="s">
        <v>245</v>
      </c>
      <c r="C8" s="271" t="s">
        <v>246</v>
      </c>
    </row>
    <row r="9" spans="1:7" ht="19" x14ac:dyDescent="0.25">
      <c r="A9" s="44" t="s">
        <v>110</v>
      </c>
      <c r="D9" s="271" t="s">
        <v>247</v>
      </c>
    </row>
    <row r="11" spans="1:7" x14ac:dyDescent="0.2">
      <c r="B11" s="270" t="s">
        <v>109</v>
      </c>
      <c r="C11" s="277">
        <f>FutureBuiltZERO!J42</f>
        <v>346.20017366827091</v>
      </c>
      <c r="D11" s="277">
        <f>FutureBuiltZERO!J51</f>
        <v>401</v>
      </c>
    </row>
    <row r="12" spans="1:7" x14ac:dyDescent="0.2">
      <c r="B12" s="270" t="s">
        <v>42</v>
      </c>
      <c r="C12" s="277">
        <f>FutureBuiltZERO!J43</f>
        <v>162.15582404506364</v>
      </c>
      <c r="D12" s="277">
        <f>FutureBuiltZERO!J52</f>
        <v>256</v>
      </c>
    </row>
    <row r="13" spans="1:7" x14ac:dyDescent="0.2">
      <c r="B13" s="270" t="s">
        <v>229</v>
      </c>
      <c r="C13" s="277">
        <f>FutureBuiltZERO!J44</f>
        <v>184.04434962320727</v>
      </c>
      <c r="D13" s="277">
        <f>FutureBuiltZERO!J53</f>
        <v>185</v>
      </c>
    </row>
    <row r="16" spans="1:7" x14ac:dyDescent="0.2">
      <c r="A16" s="271" t="s">
        <v>249</v>
      </c>
    </row>
    <row r="17" spans="1:5" x14ac:dyDescent="0.2">
      <c r="A17" s="271" t="s">
        <v>250</v>
      </c>
    </row>
    <row r="21" spans="1:5" x14ac:dyDescent="0.2">
      <c r="A21" s="272"/>
    </row>
    <row r="22" spans="1:5" ht="19" x14ac:dyDescent="0.25">
      <c r="A22" s="294" t="s">
        <v>251</v>
      </c>
    </row>
    <row r="23" spans="1:5" ht="19" x14ac:dyDescent="0.25">
      <c r="A23" s="44" t="s">
        <v>252</v>
      </c>
    </row>
    <row r="24" spans="1:5" x14ac:dyDescent="0.2">
      <c r="C24" s="270" t="s">
        <v>299</v>
      </c>
      <c r="D24" s="270" t="s">
        <v>298</v>
      </c>
      <c r="E24" s="270" t="s">
        <v>253</v>
      </c>
    </row>
    <row r="25" spans="1:5" x14ac:dyDescent="0.2">
      <c r="B25" s="270">
        <v>2020</v>
      </c>
      <c r="C25" s="274">
        <v>1020.5</v>
      </c>
      <c r="D25" s="270">
        <v>449</v>
      </c>
      <c r="E25" s="277">
        <f>IF(B25=FutureBuiltZERO!$D$16,$C$11,2000)</f>
        <v>2000</v>
      </c>
    </row>
    <row r="26" spans="1:5" x14ac:dyDescent="0.2">
      <c r="B26" s="270">
        <v>2021</v>
      </c>
      <c r="C26" s="274">
        <v>966.9</v>
      </c>
      <c r="D26" s="270">
        <v>425</v>
      </c>
      <c r="E26" s="277">
        <f>IF(B26=FutureBuiltZERO!$D$16,$C$11,2000)</f>
        <v>2000</v>
      </c>
    </row>
    <row r="27" spans="1:5" x14ac:dyDescent="0.2">
      <c r="B27" s="270">
        <v>2022</v>
      </c>
      <c r="C27" s="274">
        <v>913.3</v>
      </c>
      <c r="D27" s="270">
        <v>401</v>
      </c>
      <c r="E27" s="277">
        <f>IF(B27=FutureBuiltZERO!$D$16,$C$11,2000)</f>
        <v>346.20017366827091</v>
      </c>
    </row>
    <row r="28" spans="1:5" x14ac:dyDescent="0.2">
      <c r="B28" s="270">
        <v>2023</v>
      </c>
      <c r="C28" s="274">
        <v>859.8</v>
      </c>
      <c r="D28" s="270">
        <v>378</v>
      </c>
      <c r="E28" s="277">
        <f>IF(B28=FutureBuiltZERO!$D$16,$C$11,2000)</f>
        <v>2000</v>
      </c>
    </row>
    <row r="29" spans="1:5" x14ac:dyDescent="0.2">
      <c r="B29" s="270">
        <v>2024</v>
      </c>
      <c r="C29" s="274">
        <v>806.2</v>
      </c>
      <c r="D29" s="270">
        <v>354</v>
      </c>
      <c r="E29" s="277">
        <f>IF(B29=FutureBuiltZERO!$D$16,$C$11,2000)</f>
        <v>2000</v>
      </c>
    </row>
    <row r="30" spans="1:5" x14ac:dyDescent="0.2">
      <c r="B30" s="270">
        <v>2025</v>
      </c>
      <c r="C30" s="274">
        <v>752.6</v>
      </c>
      <c r="D30" s="270">
        <v>331</v>
      </c>
      <c r="E30" s="277">
        <f>IF(B30=FutureBuiltZERO!$D$16,$C$11,2000)</f>
        <v>2000</v>
      </c>
    </row>
    <row r="31" spans="1:5" x14ac:dyDescent="0.2">
      <c r="B31" s="270">
        <v>2026</v>
      </c>
      <c r="C31" s="274">
        <v>699</v>
      </c>
      <c r="D31" s="270">
        <v>307</v>
      </c>
      <c r="E31" s="277">
        <f>IF(B31=FutureBuiltZERO!$D$16,$C$11,2000)</f>
        <v>2000</v>
      </c>
    </row>
    <row r="32" spans="1:5" x14ac:dyDescent="0.2">
      <c r="B32" s="270">
        <v>2027</v>
      </c>
      <c r="C32" s="274">
        <v>645.5</v>
      </c>
      <c r="D32" s="270">
        <v>284</v>
      </c>
      <c r="E32" s="277">
        <f>IF(B32=FutureBuiltZERO!$D$16,$C$11,2000)</f>
        <v>2000</v>
      </c>
    </row>
    <row r="33" spans="2:5" x14ac:dyDescent="0.2">
      <c r="B33" s="270">
        <v>2028</v>
      </c>
      <c r="C33" s="274">
        <v>591.9</v>
      </c>
      <c r="D33" s="270">
        <v>260</v>
      </c>
      <c r="E33" s="277">
        <f>IF(B33=FutureBuiltZERO!$D$16,$C$11,2000)</f>
        <v>2000</v>
      </c>
    </row>
    <row r="34" spans="2:5" x14ac:dyDescent="0.2">
      <c r="B34" s="270">
        <v>2029</v>
      </c>
      <c r="C34" s="274">
        <v>538.29999999999995</v>
      </c>
      <c r="D34" s="270">
        <v>237</v>
      </c>
      <c r="E34" s="277">
        <f>IF(B34=FutureBuiltZERO!$D$16,$C$11,2000)</f>
        <v>2000</v>
      </c>
    </row>
    <row r="35" spans="2:5" x14ac:dyDescent="0.2">
      <c r="B35" s="270">
        <v>2030</v>
      </c>
      <c r="C35" s="274">
        <v>484.7</v>
      </c>
      <c r="D35" s="270">
        <v>213</v>
      </c>
      <c r="E35" s="277">
        <f>IF(B35=FutureBuiltZERO!$D$16,$C$11,2000)</f>
        <v>2000</v>
      </c>
    </row>
    <row r="36" spans="2:5" x14ac:dyDescent="0.2">
      <c r="B36" s="270">
        <v>2031</v>
      </c>
      <c r="C36" s="274">
        <v>464.3</v>
      </c>
      <c r="D36" s="270">
        <v>204</v>
      </c>
      <c r="E36" s="277">
        <f>IF(B36=FutureBuiltZERO!$D$16,$C$11,2000)</f>
        <v>2000</v>
      </c>
    </row>
    <row r="37" spans="2:5" x14ac:dyDescent="0.2">
      <c r="B37" s="270">
        <v>2032</v>
      </c>
      <c r="C37" s="274">
        <v>443.9</v>
      </c>
      <c r="D37" s="270">
        <v>195</v>
      </c>
      <c r="E37" s="277">
        <f>IF(B37=FutureBuiltZERO!$D$16,$C$11,2000)</f>
        <v>2000</v>
      </c>
    </row>
    <row r="38" spans="2:5" x14ac:dyDescent="0.2">
      <c r="B38" s="270">
        <v>2033</v>
      </c>
      <c r="C38" s="274">
        <v>423.5</v>
      </c>
      <c r="D38" s="270">
        <v>186</v>
      </c>
      <c r="E38" s="277">
        <f>IF(B38=FutureBuiltZERO!$D$16,$C$11,2000)</f>
        <v>2000</v>
      </c>
    </row>
    <row r="39" spans="2:5" x14ac:dyDescent="0.2">
      <c r="B39" s="270">
        <v>2034</v>
      </c>
      <c r="C39" s="274">
        <v>403.1</v>
      </c>
      <c r="D39" s="270">
        <v>177</v>
      </c>
      <c r="E39" s="277">
        <f>IF(B39=FutureBuiltZERO!$D$16,$C$11,2000)</f>
        <v>2000</v>
      </c>
    </row>
    <row r="40" spans="2:5" x14ac:dyDescent="0.2">
      <c r="B40" s="270">
        <v>2035</v>
      </c>
      <c r="C40" s="274">
        <v>382.7</v>
      </c>
      <c r="D40" s="270">
        <v>168</v>
      </c>
      <c r="E40" s="277">
        <f>IF(B40=FutureBuiltZERO!$D$16,$C$11,2000)</f>
        <v>2000</v>
      </c>
    </row>
    <row r="41" spans="2:5" x14ac:dyDescent="0.2">
      <c r="B41" s="270">
        <v>2036</v>
      </c>
      <c r="C41" s="274">
        <v>362.3</v>
      </c>
      <c r="D41" s="270">
        <v>159</v>
      </c>
      <c r="E41" s="277">
        <f>IF(B41=FutureBuiltZERO!$D$16,$C$11,2000)</f>
        <v>2000</v>
      </c>
    </row>
    <row r="42" spans="2:5" x14ac:dyDescent="0.2">
      <c r="B42" s="270">
        <v>2037</v>
      </c>
      <c r="C42" s="274">
        <v>341.9</v>
      </c>
      <c r="D42" s="270">
        <v>150</v>
      </c>
      <c r="E42" s="277">
        <f>IF(B42=FutureBuiltZERO!$D$16,$C$11,2000)</f>
        <v>2000</v>
      </c>
    </row>
    <row r="43" spans="2:5" x14ac:dyDescent="0.2">
      <c r="B43" s="270">
        <v>2038</v>
      </c>
      <c r="C43" s="274">
        <v>321.5</v>
      </c>
      <c r="D43" s="270">
        <v>141</v>
      </c>
      <c r="E43" s="277">
        <f>IF(B43=FutureBuiltZERO!$D$16,$C$11,2000)</f>
        <v>2000</v>
      </c>
    </row>
    <row r="44" spans="2:5" x14ac:dyDescent="0.2">
      <c r="B44" s="270">
        <v>2039</v>
      </c>
      <c r="C44" s="274">
        <v>301</v>
      </c>
      <c r="D44" s="270">
        <v>132</v>
      </c>
      <c r="E44" s="277">
        <f>IF(B44=FutureBuiltZERO!$D$16,$C$11,2000)</f>
        <v>2000</v>
      </c>
    </row>
    <row r="45" spans="2:5" x14ac:dyDescent="0.2">
      <c r="B45" s="270">
        <v>2040</v>
      </c>
      <c r="C45" s="274">
        <v>280.60000000000002</v>
      </c>
      <c r="D45" s="270">
        <v>123</v>
      </c>
      <c r="E45" s="277">
        <f>IF(B45=FutureBuiltZERO!$D$16,$C$11,2000)</f>
        <v>2000</v>
      </c>
    </row>
    <row r="46" spans="2:5" x14ac:dyDescent="0.2">
      <c r="B46" s="270">
        <v>2041</v>
      </c>
      <c r="C46" s="274">
        <v>260.2</v>
      </c>
      <c r="D46" s="270">
        <v>114</v>
      </c>
      <c r="E46" s="277">
        <f>IF(B46=FutureBuiltZERO!$D$16,$C$11,2000)</f>
        <v>2000</v>
      </c>
    </row>
    <row r="47" spans="2:5" x14ac:dyDescent="0.2">
      <c r="B47" s="270">
        <v>2042</v>
      </c>
      <c r="C47" s="274">
        <v>239.8</v>
      </c>
      <c r="D47" s="270">
        <v>105</v>
      </c>
      <c r="E47" s="277">
        <f>IF(B47=FutureBuiltZERO!$D$16,$C$11,2000)</f>
        <v>2000</v>
      </c>
    </row>
    <row r="48" spans="2:5" x14ac:dyDescent="0.2">
      <c r="B48" s="270">
        <v>2043</v>
      </c>
      <c r="C48" s="274">
        <v>219.4</v>
      </c>
      <c r="D48" s="270">
        <v>96</v>
      </c>
      <c r="E48" s="277">
        <f>IF(B48=FutureBuiltZERO!$D$16,$C$11,2000)</f>
        <v>2000</v>
      </c>
    </row>
    <row r="49" spans="1:5" x14ac:dyDescent="0.2">
      <c r="B49" s="270">
        <v>2044</v>
      </c>
      <c r="C49" s="274">
        <v>199</v>
      </c>
      <c r="D49" s="270">
        <v>87</v>
      </c>
      <c r="E49" s="277">
        <f>IF(B49=FutureBuiltZERO!$D$16,$C$11,2000)</f>
        <v>2000</v>
      </c>
    </row>
    <row r="50" spans="1:5" x14ac:dyDescent="0.2">
      <c r="B50" s="270">
        <v>2045</v>
      </c>
      <c r="C50" s="274">
        <v>178.6</v>
      </c>
      <c r="D50" s="270">
        <v>78</v>
      </c>
      <c r="E50" s="277">
        <f>IF(B50=FutureBuiltZERO!$D$16,$C$11,2000)</f>
        <v>2000</v>
      </c>
    </row>
    <row r="51" spans="1:5" x14ac:dyDescent="0.2">
      <c r="B51" s="270">
        <v>2046</v>
      </c>
      <c r="C51" s="274">
        <v>158.19999999999999</v>
      </c>
      <c r="D51" s="270">
        <v>70</v>
      </c>
      <c r="E51" s="277">
        <f>IF(B51=FutureBuiltZERO!$D$16,$C$11,2000)</f>
        <v>2000</v>
      </c>
    </row>
    <row r="52" spans="1:5" x14ac:dyDescent="0.2">
      <c r="B52" s="270">
        <v>2047</v>
      </c>
      <c r="C52" s="274">
        <v>137.80000000000001</v>
      </c>
      <c r="D52" s="270">
        <v>61</v>
      </c>
      <c r="E52" s="277">
        <f>IF(B52=FutureBuiltZERO!$D$16,$C$11,2000)</f>
        <v>2000</v>
      </c>
    </row>
    <row r="53" spans="1:5" x14ac:dyDescent="0.2">
      <c r="B53" s="270">
        <v>2048</v>
      </c>
      <c r="C53" s="274">
        <v>117.4</v>
      </c>
      <c r="D53" s="270">
        <v>52</v>
      </c>
      <c r="E53" s="277">
        <f>IF(B53=FutureBuiltZERO!$D$16,$C$11,2000)</f>
        <v>2000</v>
      </c>
    </row>
    <row r="54" spans="1:5" x14ac:dyDescent="0.2">
      <c r="B54" s="270">
        <v>2049</v>
      </c>
      <c r="C54" s="274">
        <v>96.9</v>
      </c>
      <c r="D54" s="270">
        <v>43</v>
      </c>
      <c r="E54" s="277">
        <f>IF(B54=FutureBuiltZERO!$D$16,$C$11,2000)</f>
        <v>2000</v>
      </c>
    </row>
    <row r="55" spans="1:5" x14ac:dyDescent="0.2">
      <c r="B55" s="270">
        <v>2050</v>
      </c>
      <c r="C55" s="274">
        <v>76.5</v>
      </c>
      <c r="D55" s="270">
        <v>34</v>
      </c>
      <c r="E55" s="277">
        <f>IF(B55=FutureBuiltZERO!$D$16,$C$11,2000)</f>
        <v>2000</v>
      </c>
    </row>
    <row r="58" spans="1:5" x14ac:dyDescent="0.2">
      <c r="A58" s="271" t="s">
        <v>254</v>
      </c>
    </row>
    <row r="59" spans="1:5" x14ac:dyDescent="0.2">
      <c r="A59" s="271" t="s">
        <v>255</v>
      </c>
    </row>
    <row r="64" spans="1:5" ht="19" x14ac:dyDescent="0.25">
      <c r="A64" s="294" t="s">
        <v>256</v>
      </c>
      <c r="B64" s="288" t="s">
        <v>288</v>
      </c>
    </row>
    <row r="65" spans="1:11" ht="19" x14ac:dyDescent="0.25">
      <c r="A65" s="44" t="s">
        <v>257</v>
      </c>
    </row>
    <row r="66" spans="1:11" x14ac:dyDescent="0.2">
      <c r="A66" s="270" t="s">
        <v>284</v>
      </c>
      <c r="B66" s="273" t="s">
        <v>258</v>
      </c>
      <c r="C66" s="287" t="s">
        <v>287</v>
      </c>
    </row>
    <row r="67" spans="1:11" ht="15" x14ac:dyDescent="0.2">
      <c r="A67"/>
    </row>
    <row r="68" spans="1:11" x14ac:dyDescent="0.2">
      <c r="C68" s="270" t="s">
        <v>258</v>
      </c>
      <c r="E68" s="270" t="s">
        <v>259</v>
      </c>
      <c r="G68" s="270" t="s">
        <v>260</v>
      </c>
    </row>
    <row r="69" spans="1:11" x14ac:dyDescent="0.2">
      <c r="A69" s="289" t="s">
        <v>290</v>
      </c>
      <c r="B69" s="270" t="s">
        <v>261</v>
      </c>
      <c r="C69" s="277">
        <f>IF(B66="Prosjektert",FutureBuiltZERO!J13,0)</f>
        <v>-45.143999999999998</v>
      </c>
      <c r="E69" s="277">
        <f>IF(B66="Som bygget",FutureBuiltZERO!J13,0)</f>
        <v>0</v>
      </c>
      <c r="G69" s="277">
        <f>IF(B66="I drift",FutureBuiltZERO!J13,0)</f>
        <v>0</v>
      </c>
    </row>
    <row r="70" spans="1:11" x14ac:dyDescent="0.2">
      <c r="A70" s="289" t="s">
        <v>291</v>
      </c>
      <c r="B70" s="270" t="s">
        <v>286</v>
      </c>
      <c r="C70" s="277">
        <f>IF(B66="Prosjektert",FutureBuiltZERO!J33+FutureBuiltZERO!J34+FutureBuiltZERO!J38,0)</f>
        <v>-74.12024983000002</v>
      </c>
      <c r="E70" s="277">
        <f>IF(B66="Som bygget",FutureBuiltZERO!J33+FutureBuiltZERO!J34+FutureBuiltZERO!J38,0)</f>
        <v>0</v>
      </c>
      <c r="G70" s="277">
        <f>IF(B66="I drift",FutureBuiltZERO!J33+FutureBuiltZERO!J34+FutureBuiltZERO!J38,0)</f>
        <v>0</v>
      </c>
      <c r="K70" s="275"/>
    </row>
    <row r="71" spans="1:11" x14ac:dyDescent="0.2">
      <c r="A71" s="289" t="s">
        <v>289</v>
      </c>
      <c r="B71" s="270" t="s">
        <v>262</v>
      </c>
      <c r="C71" s="277">
        <f>IF(B66="Prosjektert",FutureBuiltZERO!J12+FutureBuiltZERO!J14,0)</f>
        <v>229.18834962320727</v>
      </c>
      <c r="E71" s="277">
        <f>IF(B66="Som bygget",FutureBuiltZERO!J12+FutureBuiltZERO!J14,0)</f>
        <v>0</v>
      </c>
      <c r="G71" s="277">
        <f>IF(B66="I drift",FutureBuiltZERO!J12+FutureBuiltZERO!J14,0)</f>
        <v>0</v>
      </c>
      <c r="K71" s="275"/>
    </row>
    <row r="72" spans="1:11" x14ac:dyDescent="0.2">
      <c r="A72" s="289" t="s">
        <v>292</v>
      </c>
      <c r="B72" s="276" t="s">
        <v>263</v>
      </c>
      <c r="C72" s="277">
        <f>IF(B66="Prosjektert",FutureBuiltZERO!J21+FutureBuiltZERO!J25+FutureBuiltZERO!J30+FutureBuiltZERO!J31+FutureBuiltZERO!J32+FutureBuiltZERO!J37,0)</f>
        <v>189.62064610800002</v>
      </c>
      <c r="E72" s="277">
        <f>IF(B66="Som bygget",FutureBuiltZERO!J21+FutureBuiltZERO!J25+FutureBuiltZERO!J30+FutureBuiltZERO!J31+FutureBuiltZERO!J32+FutureBuiltZERO!J37,0)</f>
        <v>0</v>
      </c>
      <c r="G72" s="277">
        <f>IF(B66="I drift",FutureBuiltZERO!J21+FutureBuiltZERO!J25+FutureBuiltZERO!J30+FutureBuiltZERO!J31+FutureBuiltZERO!J32+FutureBuiltZERO!J37,0)</f>
        <v>0</v>
      </c>
      <c r="K72" s="275"/>
    </row>
    <row r="73" spans="1:11" x14ac:dyDescent="0.2">
      <c r="A73" s="289" t="s">
        <v>280</v>
      </c>
      <c r="B73" s="276" t="s">
        <v>264</v>
      </c>
      <c r="C73" s="277">
        <f>IF(B66="Prosjektert",FutureBuiltZERO!J26+FutureBuiltZERO!J27,0)</f>
        <v>46.655427767063635</v>
      </c>
      <c r="E73" s="277">
        <f>IF(B66="Som bygget",FutureBuiltZERO!J26+FutureBuiltZERO!J27,0)</f>
        <v>0</v>
      </c>
      <c r="G73" s="277">
        <f>IF(B66="I drift",FutureBuiltZERO!J26+FutureBuiltZERO!J27,0)</f>
        <v>0</v>
      </c>
      <c r="K73" s="275"/>
    </row>
    <row r="74" spans="1:11" x14ac:dyDescent="0.2">
      <c r="B74" s="270" t="s">
        <v>265</v>
      </c>
      <c r="D74" s="274">
        <f>SUM(C69:C73)</f>
        <v>346.20017366827096</v>
      </c>
      <c r="F74" s="274">
        <f>SUM(E69:E73)</f>
        <v>0</v>
      </c>
      <c r="H74" s="274">
        <f>SUM(G69:G73)</f>
        <v>0</v>
      </c>
    </row>
    <row r="76" spans="1:11" x14ac:dyDescent="0.2">
      <c r="A76" s="271" t="s">
        <v>266</v>
      </c>
    </row>
    <row r="77" spans="1:11" x14ac:dyDescent="0.2">
      <c r="A77" s="271"/>
    </row>
    <row r="86" spans="1:5" ht="19" x14ac:dyDescent="0.25">
      <c r="A86" s="294" t="s">
        <v>267</v>
      </c>
    </row>
    <row r="87" spans="1:5" ht="19" x14ac:dyDescent="0.25">
      <c r="A87" s="44" t="s">
        <v>268</v>
      </c>
      <c r="C87" s="270" t="s">
        <v>42</v>
      </c>
      <c r="D87" s="270" t="s">
        <v>264</v>
      </c>
      <c r="E87" s="270" t="s">
        <v>248</v>
      </c>
    </row>
    <row r="88" spans="1:5" ht="33" customHeight="1" x14ac:dyDescent="0.2">
      <c r="C88" s="290" t="s">
        <v>293</v>
      </c>
      <c r="D88" s="291" t="s">
        <v>280</v>
      </c>
      <c r="E88" s="291" t="s">
        <v>294</v>
      </c>
    </row>
    <row r="89" spans="1:5" x14ac:dyDescent="0.2">
      <c r="B89" s="270" t="s">
        <v>269</v>
      </c>
      <c r="C89" s="277">
        <f>FutureBuiltZERO!J21+FutureBuiltZERO!J25</f>
        <v>23.400000000000002</v>
      </c>
      <c r="D89" s="296">
        <f>FutureBuiltZERO!J26+FutureBuiltZERO!J27</f>
        <v>46.655427767063635</v>
      </c>
      <c r="E89" s="282"/>
    </row>
    <row r="90" spans="1:5" x14ac:dyDescent="0.2">
      <c r="B90" s="270" t="s">
        <v>270</v>
      </c>
      <c r="C90" s="280">
        <f>FutureBuiltZERO!J35</f>
        <v>0.73551567000000373</v>
      </c>
      <c r="D90" s="282"/>
      <c r="E90" s="280">
        <f>FutureBuiltZERO!J15</f>
        <v>184.04434962320727</v>
      </c>
    </row>
    <row r="91" spans="1:5" x14ac:dyDescent="0.2">
      <c r="B91" s="270" t="s">
        <v>271</v>
      </c>
      <c r="C91" s="280">
        <f>FutureBuiltZERO!J39</f>
        <v>91.364880608000007</v>
      </c>
      <c r="D91" s="282"/>
      <c r="E91" s="282"/>
    </row>
    <row r="93" spans="1:5" x14ac:dyDescent="0.2">
      <c r="A93" s="271"/>
    </row>
    <row r="94" spans="1:5" x14ac:dyDescent="0.2">
      <c r="A94" s="271" t="s">
        <v>272</v>
      </c>
    </row>
    <row r="102" spans="1:11" ht="19" x14ac:dyDescent="0.25">
      <c r="A102" s="295" t="s">
        <v>273</v>
      </c>
    </row>
    <row r="103" spans="1:11" ht="19" x14ac:dyDescent="0.25">
      <c r="A103" s="44" t="s">
        <v>295</v>
      </c>
    </row>
    <row r="105" spans="1:11" x14ac:dyDescent="0.2">
      <c r="B105" s="270" t="s">
        <v>91</v>
      </c>
      <c r="C105" s="280">
        <f>FutureBuiltZERO!J13</f>
        <v>-45.143999999999998</v>
      </c>
    </row>
    <row r="106" spans="1:11" x14ac:dyDescent="0.2">
      <c r="B106" s="270" t="s">
        <v>90</v>
      </c>
      <c r="C106" s="280">
        <f>FutureBuiltZERO!J12</f>
        <v>180.57599999999999</v>
      </c>
      <c r="K106" s="275"/>
    </row>
    <row r="107" spans="1:11" x14ac:dyDescent="0.2">
      <c r="B107" s="270" t="s">
        <v>92</v>
      </c>
      <c r="C107" s="280">
        <f>FutureBuiltZERO!J14</f>
        <v>48.612349623207272</v>
      </c>
      <c r="K107" s="275"/>
    </row>
    <row r="108" spans="1:11" x14ac:dyDescent="0.2">
      <c r="B108" s="270" t="s">
        <v>96</v>
      </c>
      <c r="C108" s="281">
        <v>0</v>
      </c>
      <c r="E108" s="286" t="s">
        <v>285</v>
      </c>
    </row>
    <row r="109" spans="1:11" x14ac:dyDescent="0.2">
      <c r="B109" s="270" t="s">
        <v>274</v>
      </c>
      <c r="C109" s="280">
        <f>FutureBuiltZERO!J27</f>
        <v>0.85405741206364216</v>
      </c>
    </row>
    <row r="110" spans="1:11" x14ac:dyDescent="0.2">
      <c r="B110" s="270" t="s">
        <v>265</v>
      </c>
      <c r="D110" s="282">
        <f>SUM(C105:C109)</f>
        <v>184.89840703527091</v>
      </c>
    </row>
    <row r="112" spans="1:11" x14ac:dyDescent="0.2">
      <c r="A112" s="271" t="s">
        <v>275</v>
      </c>
    </row>
    <row r="116" spans="1:11" ht="19" x14ac:dyDescent="0.25">
      <c r="A116" s="295" t="s">
        <v>276</v>
      </c>
    </row>
    <row r="117" spans="1:11" ht="19" x14ac:dyDescent="0.25">
      <c r="A117" s="44" t="s">
        <v>277</v>
      </c>
    </row>
    <row r="119" spans="1:11" x14ac:dyDescent="0.2">
      <c r="A119" s="289" t="s">
        <v>223</v>
      </c>
      <c r="B119" s="270" t="s">
        <v>225</v>
      </c>
      <c r="C119" s="277">
        <f>FutureBuiltZERO!J33</f>
        <v>-72.220249830000014</v>
      </c>
      <c r="K119" s="275"/>
    </row>
    <row r="120" spans="1:11" x14ac:dyDescent="0.2">
      <c r="A120" s="289" t="s">
        <v>223</v>
      </c>
      <c r="B120" s="270" t="s">
        <v>220</v>
      </c>
      <c r="C120" s="277">
        <f>FutureBuiltZERO!J34</f>
        <v>-0.9</v>
      </c>
      <c r="E120" s="278"/>
      <c r="K120" s="275"/>
    </row>
    <row r="121" spans="1:11" x14ac:dyDescent="0.2">
      <c r="A121" s="289" t="s">
        <v>35</v>
      </c>
      <c r="B121" s="270" t="s">
        <v>107</v>
      </c>
      <c r="C121" s="277">
        <f>FutureBuiltZERO!J38</f>
        <v>-1</v>
      </c>
      <c r="K121" s="275"/>
    </row>
    <row r="122" spans="1:11" x14ac:dyDescent="0.2">
      <c r="A122" s="289" t="s">
        <v>278</v>
      </c>
      <c r="B122" s="270" t="s">
        <v>279</v>
      </c>
      <c r="C122" s="277">
        <f>FutureBuiltZERO!J21</f>
        <v>21.6</v>
      </c>
      <c r="K122" s="275"/>
    </row>
    <row r="123" spans="1:11" x14ac:dyDescent="0.2">
      <c r="A123" s="289" t="s">
        <v>23</v>
      </c>
      <c r="B123" s="270" t="s">
        <v>105</v>
      </c>
      <c r="C123" s="277">
        <f>FutureBuiltZERO!J25</f>
        <v>1.8</v>
      </c>
      <c r="K123" s="275"/>
    </row>
    <row r="124" spans="1:11" x14ac:dyDescent="0.2">
      <c r="A124" s="289" t="s">
        <v>280</v>
      </c>
      <c r="B124" s="270" t="s">
        <v>195</v>
      </c>
      <c r="C124" s="277">
        <f>FutureBuiltZERO!J26</f>
        <v>45.801370354999996</v>
      </c>
      <c r="K124" s="275"/>
    </row>
    <row r="125" spans="1:11" x14ac:dyDescent="0.2">
      <c r="A125" s="289" t="s">
        <v>33</v>
      </c>
      <c r="B125" s="270" t="s">
        <v>281</v>
      </c>
      <c r="C125" s="277">
        <f>FutureBuiltZERO!J30</f>
        <v>8.9760000000000009</v>
      </c>
    </row>
    <row r="126" spans="1:11" x14ac:dyDescent="0.2">
      <c r="A126" s="289" t="s">
        <v>33</v>
      </c>
      <c r="B126" s="270" t="s">
        <v>282</v>
      </c>
      <c r="C126" s="277">
        <f>FutureBuiltZERO!J31</f>
        <v>0.56429999999999991</v>
      </c>
    </row>
    <row r="127" spans="1:11" x14ac:dyDescent="0.2">
      <c r="A127" s="289" t="s">
        <v>33</v>
      </c>
      <c r="B127" s="270" t="s">
        <v>199</v>
      </c>
      <c r="C127" s="277">
        <f>FutureBuiltZERO!J32</f>
        <v>64.315465500000016</v>
      </c>
    </row>
    <row r="128" spans="1:11" x14ac:dyDescent="0.2">
      <c r="A128" s="289" t="s">
        <v>34</v>
      </c>
      <c r="B128" s="270" t="s">
        <v>106</v>
      </c>
      <c r="C128" s="277">
        <f>FutureBuiltZERO!J37</f>
        <v>92.364880608000007</v>
      </c>
    </row>
    <row r="129" spans="1:4" x14ac:dyDescent="0.2">
      <c r="B129" s="270" t="s">
        <v>265</v>
      </c>
      <c r="D129" s="282">
        <f>SUM(C119:C128)</f>
        <v>161.301766633</v>
      </c>
    </row>
    <row r="131" spans="1:4" x14ac:dyDescent="0.2">
      <c r="A131" s="271" t="s">
        <v>283</v>
      </c>
    </row>
    <row r="133" spans="1:4" ht="15" x14ac:dyDescent="0.2">
      <c r="A133"/>
    </row>
    <row r="138" spans="1:4" x14ac:dyDescent="0.2">
      <c r="B138" s="276"/>
    </row>
    <row r="139" spans="1:4" x14ac:dyDescent="0.2">
      <c r="B139" s="276"/>
    </row>
    <row r="152" spans="1:4" ht="15" x14ac:dyDescent="0.2">
      <c r="A152"/>
    </row>
    <row r="159" spans="1:4" x14ac:dyDescent="0.2">
      <c r="D159" s="279"/>
    </row>
  </sheetData>
  <mergeCells count="1">
    <mergeCell ref="B5:G5"/>
  </mergeCells>
  <conditionalFormatting sqref="E25:E55">
    <cfRule type="cellIs" dxfId="0" priority="1" operator="equal">
      <formula>2000</formula>
    </cfRule>
  </conditionalFormatting>
  <dataValidations count="1">
    <dataValidation type="list" allowBlank="1" showInputMessage="1" showErrorMessage="1" sqref="B66" xr:uid="{81A96D6E-1020-4E08-B4C8-F06206BD6D42}">
      <formula1>"Prosjektert,Som bygget,I drift"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FutureBuiltZERO</vt:lpstr>
      <vt:lpstr>Inndata</vt:lpstr>
      <vt:lpstr>Resultater detaljert</vt:lpstr>
      <vt:lpstr>Resultater oppsummert</vt:lpstr>
      <vt:lpstr>Veileder-Materialsammensetning</vt:lpstr>
      <vt:lpstr>bagrunnstall</vt:lpstr>
      <vt:lpstr>Figurer til rapport</vt:lpstr>
    </vt:vector>
  </TitlesOfParts>
  <Company>NTNU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Eirik Resch</dc:creator>
  <cp:lastModifiedBy>Rolf Hagen</cp:lastModifiedBy>
  <dcterms:created xsi:type="dcterms:W3CDTF">2020-11-04T09:25:14Z</dcterms:created>
  <dcterms:modified xsi:type="dcterms:W3CDTF">2022-10-28T08:33:18Z</dcterms:modified>
</cp:coreProperties>
</file>